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3070/"/>
    </mc:Choice>
  </mc:AlternateContent>
  <xr:revisionPtr revIDLastSave="0" documentId="10_ncr:100000_{F0F7B0BD-BADF-4FF2-9C40-2E83E769C739}" xr6:coauthVersionLast="31" xr6:coauthVersionMax="31" xr10:uidLastSave="{00000000-0000-0000-0000-000000000000}"/>
  <bookViews>
    <workbookView xWindow="0" yWindow="0" windowWidth="19200" windowHeight="6960" tabRatio="870" xr2:uid="{00000000-000D-0000-FFFF-FFFF00000000}"/>
  </bookViews>
  <sheets>
    <sheet name="DCWW Court Farm" sheetId="1" r:id="rId1"/>
    <sheet name="DCWW Pontsticill" sheetId="2" r:id="rId2"/>
    <sheet name="Hirwaun WTW" sheetId="11" r:id="rId3"/>
    <sheet name="Additions- add" sheetId="20" r:id="rId4"/>
    <sheet name="Additions- ratios" sheetId="19" r:id="rId5"/>
  </sheets>
  <externalReferences>
    <externalReference r:id="rId6"/>
  </externalReferenc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 i="11" l="1"/>
  <c r="H3" i="11"/>
  <c r="H4" i="11"/>
  <c r="H2" i="2"/>
  <c r="H3" i="2"/>
  <c r="H4" i="2"/>
  <c r="C17" i="1" l="1"/>
  <c r="D17" i="1"/>
  <c r="E17" i="1"/>
  <c r="F17" i="1"/>
  <c r="G17" i="1"/>
  <c r="H17" i="1"/>
  <c r="I17" i="1"/>
  <c r="J17" i="1"/>
  <c r="K17" i="1"/>
  <c r="L17" i="1"/>
  <c r="M17" i="1"/>
  <c r="N17" i="1"/>
  <c r="O17" i="1"/>
  <c r="P17" i="1"/>
  <c r="Q17" i="1"/>
  <c r="R17" i="1"/>
  <c r="S17" i="1"/>
  <c r="T17" i="1"/>
  <c r="U17" i="1"/>
  <c r="V17" i="1"/>
  <c r="C5" i="11" l="1"/>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T29" i="19"/>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E29" i="19" l="1"/>
  <c r="D29" i="19"/>
  <c r="U29" i="19"/>
  <c r="M29" i="19"/>
  <c r="L29" i="19"/>
  <c r="B14" i="20"/>
  <c r="P29" i="19"/>
  <c r="H29" i="19"/>
  <c r="Q29" i="19"/>
  <c r="I29" i="19"/>
  <c r="S29" i="19"/>
  <c r="O29" i="19"/>
  <c r="K29" i="19"/>
  <c r="G29" i="19"/>
  <c r="C29" i="19"/>
  <c r="R29" i="19"/>
  <c r="N29" i="19"/>
  <c r="J29" i="19"/>
  <c r="F29" i="19"/>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U17" i="11" s="1"/>
  <c r="T14" i="11"/>
  <c r="T17" i="11" s="1"/>
  <c r="S14" i="11"/>
  <c r="S17" i="11" s="1"/>
  <c r="R14" i="11"/>
  <c r="Q14" i="11"/>
  <c r="P14" i="11"/>
  <c r="P17" i="11" s="1"/>
  <c r="O14" i="11"/>
  <c r="O17" i="11" s="1"/>
  <c r="N14" i="11"/>
  <c r="N17" i="11" s="1"/>
  <c r="M14" i="11"/>
  <c r="M17" i="11" s="1"/>
  <c r="L14" i="11"/>
  <c r="L17" i="11" s="1"/>
  <c r="K14" i="11"/>
  <c r="J14" i="11"/>
  <c r="I14" i="11"/>
  <c r="H14" i="11"/>
  <c r="H17" i="11" s="1"/>
  <c r="G14" i="11"/>
  <c r="G17" i="11" s="1"/>
  <c r="F14" i="11"/>
  <c r="F17" i="11" s="1"/>
  <c r="E14" i="11"/>
  <c r="E17" i="11" s="1"/>
  <c r="D14" i="11"/>
  <c r="D17" i="11" s="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I14" i="2"/>
  <c r="J14" i="2"/>
  <c r="K14" i="2"/>
  <c r="L14" i="2"/>
  <c r="M14" i="2"/>
  <c r="N14" i="2"/>
  <c r="O14" i="2"/>
  <c r="P14" i="2"/>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I17" i="11" l="1"/>
  <c r="Q17" i="11"/>
  <c r="R17" i="11"/>
  <c r="C17" i="11"/>
  <c r="K17" i="11"/>
  <c r="J17" i="11"/>
  <c r="P17" i="2"/>
  <c r="P19" i="2" s="1"/>
  <c r="P20" i="2" s="1"/>
  <c r="H17" i="2"/>
  <c r="H19" i="2" s="1"/>
  <c r="H20" i="2" s="1"/>
  <c r="O17" i="2"/>
  <c r="G17" i="2"/>
  <c r="G19" i="2" s="1"/>
  <c r="G20" i="2" s="1"/>
  <c r="N17" i="2"/>
  <c r="N19" i="2" s="1"/>
  <c r="N20" i="2" s="1"/>
  <c r="F17" i="2"/>
  <c r="T17" i="2"/>
  <c r="L17" i="2"/>
  <c r="D17" i="2"/>
  <c r="D19" i="2" s="1"/>
  <c r="D20" i="2" s="1"/>
  <c r="S17" i="2"/>
  <c r="K17" i="2"/>
  <c r="R17" i="2"/>
  <c r="J17" i="2"/>
  <c r="U17" i="2"/>
  <c r="Q17" i="2"/>
  <c r="M17" i="2"/>
  <c r="M19" i="2" s="1"/>
  <c r="M20" i="2" s="1"/>
  <c r="I17" i="2"/>
  <c r="I19" i="2" s="1"/>
  <c r="I20" i="2" s="1"/>
  <c r="E17" i="2"/>
  <c r="E19" i="2" s="1"/>
  <c r="E20" i="2" s="1"/>
  <c r="V17" i="2"/>
  <c r="V17" i="11"/>
  <c r="V19" i="11" s="1"/>
  <c r="C17" i="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E19" i="11"/>
  <c r="E20" i="11" s="1"/>
  <c r="M19" i="11"/>
  <c r="M20" i="11"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J19" i="2"/>
  <c r="J20" i="2" s="1"/>
  <c r="F19" i="2"/>
  <c r="F20" i="2" s="1"/>
  <c r="L19" i="2"/>
  <c r="L20" i="2" s="1"/>
  <c r="S19" i="2"/>
  <c r="S20" i="2" s="1"/>
  <c r="K19" i="2"/>
  <c r="K20" i="2" s="1"/>
  <c r="U19" i="2"/>
  <c r="U20" i="2" s="1"/>
  <c r="Q19" i="2"/>
  <c r="Q20" i="2" s="1"/>
  <c r="T19" i="2"/>
  <c r="T20" i="2" s="1"/>
  <c r="G19" i="11"/>
  <c r="G20" i="11" s="1"/>
  <c r="O19" i="11"/>
  <c r="O20" i="11" s="1"/>
  <c r="J19" i="11"/>
  <c r="J20" i="11" s="1"/>
  <c r="R19" i="11"/>
  <c r="R20" i="11" s="1"/>
  <c r="H19" i="11"/>
  <c r="H20" i="11" s="1"/>
  <c r="P19" i="11"/>
  <c r="P20" i="11" s="1"/>
  <c r="K19" i="11"/>
  <c r="K20" i="11" s="1"/>
  <c r="S19" i="11"/>
  <c r="D19" i="11"/>
  <c r="D20" i="11" s="1"/>
  <c r="F19" i="11"/>
  <c r="F20" i="11" s="1"/>
  <c r="L19" i="11"/>
  <c r="L20" i="11" s="1"/>
  <c r="N19" i="11"/>
  <c r="N20" i="11" s="1"/>
  <c r="T19" i="11"/>
  <c r="I19" i="11"/>
  <c r="I20" i="11" s="1"/>
  <c r="Q19" i="11"/>
  <c r="Q20" i="11"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2" l="1"/>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<sst xmlns="http://schemas.openxmlformats.org/spreadsheetml/2006/main" count="499" uniqueCount="135">
  <si>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</si>
  <si>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</si>
  <si>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</si>
  <si>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</si>
  <si>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</si>
  <si>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</si>
  <si>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</si>
  <si>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</si>
  <si>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</si>
  <si>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</si>
  <si>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</si>
  <si>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</si>
  <si>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</si>
  <si>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</si>
  <si>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</si>
  <si>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</si>
  <si>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</si>
  <si>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</si>
  <si>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</si>
  <si>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</si>
  <si>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</si>
  <si>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</si>
  <si>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</si>
  <si>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</si>
  <si>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</si>
  <si>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</si>
  <si>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</si>
  <si>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</si>
  <si>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</si>
  <si>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</si>
  <si>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</si>
  <si>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</si>
  <si>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</si>
  <si>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</si>
  <si>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</si>
  <si>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</si>
  <si>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</si>
  <si>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</si>
  <si>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</si>
  <si>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</si>
  <si>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</si>
  <si>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</si>
  <si>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</si>
  <si>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</si>
  <si>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</si>
  <si>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</si>
  <si>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</si>
  <si>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</si>
  <si>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</si>
  <si>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</si>
  <si>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</si>
  <si>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</si>
  <si>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</si>
  <si>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</si>
  <si>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</si>
  <si>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</si>
  <si>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</si>
  <si>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</si>
  <si>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</si>
  <si>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</si>
  <si>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</si>
  <si>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</si>
  <si>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</si>
  <si>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</si>
  <si>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</si>
  <si>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</si>
  <si>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</si>
  <si>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</si>
  <si>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</si>
  <si>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</si>
  <si>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</si>
  <si>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</si>
  <si>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</si>
  <si>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</si>
  <si>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</si>
  <si>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</si>
  <si>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</si>
  <si>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</si>
  <si>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</si>
  <si>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</si>
  <si>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</si>
  <si>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</si>
  <si>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</si>
  <si>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</si>
  <si>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</si>
  <si>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</si>
  <si>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</si>
  <si>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</si>
  <si>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</si>
  <si>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</si>
  <si>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</si>
  <si>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</si>
  <si>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</si>
  <si>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</si>
  <si>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</si>
  <si>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</si>
  <si>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</si>
  <si>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</si>
  <si>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</si>
  <si>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</si>
  <si>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</si>
  <si>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</si>
  <si>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</si>
  <si>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</si>
  <si>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</si>
  <si>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</si>
  <si>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</si>
  <si>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</si>
  <si>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</si>
  <si>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</si>
  <si>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</si>
  <si>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PAN-003070</t>
  </si>
  <si>
    <t>GP3792SK</t>
  </si>
  <si>
    <t>ByProduct Recovery Ltd</t>
  </si>
  <si>
    <t>Cassandra, Caerleon, Newport NP18 1LR</t>
  </si>
  <si>
    <t>Rohini Sawant</t>
  </si>
  <si>
    <t>Field 1</t>
  </si>
  <si>
    <t>Field 2</t>
  </si>
  <si>
    <t>Field 3</t>
  </si>
  <si>
    <t>Field 4</t>
  </si>
  <si>
    <t>Field 5</t>
  </si>
  <si>
    <t>Field 6</t>
  </si>
  <si>
    <t>Field 7</t>
  </si>
  <si>
    <t>Field 13</t>
  </si>
  <si>
    <t>Field 15</t>
  </si>
  <si>
    <t>Field 16</t>
  </si>
  <si>
    <t>Field 8</t>
  </si>
  <si>
    <t>Field 9</t>
  </si>
  <si>
    <t>Field 10</t>
  </si>
  <si>
    <t>Field 11</t>
  </si>
  <si>
    <t>19.09.02</t>
  </si>
  <si>
    <t>DCWW Court Farm</t>
  </si>
  <si>
    <t>Mod</t>
  </si>
  <si>
    <t>Field 20</t>
  </si>
  <si>
    <t>Field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</si>
</sst>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63">
    <dxf>
      <font>
        <color rgb="FFFF0000"/>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eams/Regulatory/Permitting/Mobile%20Plant/EPR-GP3792SK/PAN-001928/PAN-001928%20NRW%20Nutrient%20Calculato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CWW Court Farm"/>
      <sheetName val="DCWW Pontsticill"/>
      <sheetName val="Hirwaun WTW"/>
    </sheetNames>
    <sheetDataSet>
      <sheetData sheetId="0"/>
      <sheetData sheetId="1">
        <row r="2">
          <cell r="H2" t="str">
            <v>19 09 02</v>
          </cell>
        </row>
        <row r="3">
          <cell r="H3" t="str">
            <v>Sludge</v>
          </cell>
        </row>
        <row r="4">
          <cell r="H4" t="str">
            <v>DCWW Pontsticill</v>
          </cell>
        </row>
      </sheetData>
      <sheetData sheetId="2">
        <row r="2">
          <cell r="H2" t="str">
            <v>19 09 02</v>
          </cell>
        </row>
        <row r="3">
          <cell r="H3" t="str">
            <v>Liquid</v>
          </cell>
        </row>
        <row r="4">
          <cell r="H4" t="str">
            <v>Hirwaun WTW</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topLeftCell="A18" zoomScale="89" zoomScaleNormal="90" workbookViewId="0">
      <selection activeCell="D28" sqref="D28"/>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5" t="s">
        <v>43</v>
      </c>
      <c r="B1" s="85"/>
      <c r="C1" s="88" t="s">
        <v>111</v>
      </c>
      <c r="D1" s="88"/>
      <c r="E1" s="88"/>
      <c r="F1" s="85" t="s">
        <v>47</v>
      </c>
      <c r="G1" s="85"/>
      <c r="H1" s="88">
        <v>49.2</v>
      </c>
      <c r="I1" s="88"/>
      <c r="J1" s="88"/>
      <c r="AB1" s="47"/>
      <c r="AC1" s="47"/>
      <c r="AD1" s="47"/>
      <c r="AE1" s="47" t="s">
        <v>91</v>
      </c>
      <c r="AF1" s="47" t="s">
        <v>92</v>
      </c>
    </row>
    <row r="2" spans="1:32" ht="13" x14ac:dyDescent="0.25">
      <c r="A2" s="85" t="s">
        <v>106</v>
      </c>
      <c r="B2" s="85"/>
      <c r="C2" s="89" t="s">
        <v>112</v>
      </c>
      <c r="D2" s="88"/>
      <c r="E2" s="88"/>
      <c r="F2" s="85" t="s">
        <v>52</v>
      </c>
      <c r="G2" s="85"/>
      <c r="H2" s="88" t="s">
        <v>130</v>
      </c>
      <c r="I2" s="88"/>
      <c r="J2" s="88"/>
      <c r="AB2" s="46" t="s">
        <v>61</v>
      </c>
      <c r="AC2" s="46" t="s">
        <v>80</v>
      </c>
      <c r="AD2" s="47" t="s">
        <v>88</v>
      </c>
      <c r="AE2" s="47" t="s">
        <v>73</v>
      </c>
      <c r="AF2" s="82">
        <v>8.4</v>
      </c>
    </row>
    <row r="3" spans="1:32" ht="13" x14ac:dyDescent="0.25">
      <c r="A3" s="96" t="s">
        <v>44</v>
      </c>
      <c r="B3" s="97"/>
      <c r="C3" s="89" t="s">
        <v>113</v>
      </c>
      <c r="D3" s="88"/>
      <c r="E3" s="88"/>
      <c r="F3" s="85" t="s">
        <v>107</v>
      </c>
      <c r="G3" s="85"/>
      <c r="H3" s="88" t="s">
        <v>90</v>
      </c>
      <c r="I3" s="88"/>
      <c r="J3" s="88"/>
      <c r="AB3" s="46" t="s">
        <v>62</v>
      </c>
      <c r="AC3" s="46" t="s">
        <v>81</v>
      </c>
      <c r="AD3" s="47" t="s">
        <v>89</v>
      </c>
      <c r="AE3" s="47" t="s">
        <v>74</v>
      </c>
      <c r="AF3" s="82">
        <v>8.6</v>
      </c>
    </row>
    <row r="4" spans="1:32" ht="13" x14ac:dyDescent="0.25">
      <c r="A4" s="85" t="s">
        <v>0</v>
      </c>
      <c r="B4" s="85"/>
      <c r="C4" s="90" t="s">
        <v>114</v>
      </c>
      <c r="D4" s="91"/>
      <c r="E4" s="92"/>
      <c r="F4" s="87" t="s">
        <v>1</v>
      </c>
      <c r="G4" s="87"/>
      <c r="H4" s="88" t="s">
        <v>131</v>
      </c>
      <c r="I4" s="88"/>
      <c r="J4" s="88"/>
      <c r="AB4" s="46" t="s">
        <v>57</v>
      </c>
      <c r="AC4" s="47" t="s">
        <v>82</v>
      </c>
      <c r="AD4" s="47" t="s">
        <v>90</v>
      </c>
      <c r="AE4" s="47" t="s">
        <v>75</v>
      </c>
      <c r="AF4" s="82">
        <v>8.8000000000000007</v>
      </c>
    </row>
    <row r="5" spans="1:32" ht="13" x14ac:dyDescent="0.25">
      <c r="A5" s="85" t="s">
        <v>51</v>
      </c>
      <c r="B5" s="85"/>
      <c r="C5" s="90" t="s">
        <v>115</v>
      </c>
      <c r="D5" s="91"/>
      <c r="E5" s="92"/>
      <c r="F5" s="85" t="s">
        <v>45</v>
      </c>
      <c r="G5" s="85"/>
      <c r="H5" s="88">
        <v>6.8</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39" t="s">
        <v>116</v>
      </c>
      <c r="D8" s="39" t="s">
        <v>117</v>
      </c>
      <c r="E8" s="39" t="s">
        <v>118</v>
      </c>
      <c r="F8" s="39" t="s">
        <v>119</v>
      </c>
      <c r="G8" s="39" t="s">
        <v>120</v>
      </c>
      <c r="H8" s="39" t="s">
        <v>121</v>
      </c>
      <c r="I8" s="39" t="s">
        <v>122</v>
      </c>
      <c r="J8" s="39" t="s">
        <v>126</v>
      </c>
      <c r="K8" s="39" t="s">
        <v>127</v>
      </c>
      <c r="L8" s="39" t="s">
        <v>128</v>
      </c>
      <c r="M8" s="39" t="s">
        <v>129</v>
      </c>
      <c r="N8" s="39" t="s">
        <v>123</v>
      </c>
      <c r="O8" s="39" t="s">
        <v>124</v>
      </c>
      <c r="P8" s="39" t="s">
        <v>125</v>
      </c>
      <c r="Q8" s="39" t="s">
        <v>133</v>
      </c>
      <c r="R8" s="39" t="s">
        <v>134</v>
      </c>
      <c r="S8" s="39"/>
      <c r="T8" s="39"/>
      <c r="U8" s="39"/>
      <c r="V8" s="39"/>
      <c r="AB8" s="52"/>
      <c r="AC8" s="46"/>
      <c r="AD8" s="47"/>
      <c r="AE8" s="49" t="s">
        <v>76</v>
      </c>
      <c r="AF8" s="83">
        <v>1.4</v>
      </c>
    </row>
    <row r="9" spans="1:32" ht="13" x14ac:dyDescent="0.25">
      <c r="A9" s="85" t="s">
        <v>3</v>
      </c>
      <c r="B9" s="85"/>
      <c r="C9" s="39">
        <v>1</v>
      </c>
      <c r="D9" s="39">
        <v>1</v>
      </c>
      <c r="E9" s="39">
        <v>1</v>
      </c>
      <c r="F9" s="39" t="s">
        <v>132</v>
      </c>
      <c r="G9" s="39">
        <v>1</v>
      </c>
      <c r="H9" s="39">
        <v>1</v>
      </c>
      <c r="I9" s="39">
        <v>1</v>
      </c>
      <c r="J9" s="39">
        <v>1</v>
      </c>
      <c r="K9" s="39" t="s">
        <v>132</v>
      </c>
      <c r="L9" s="39">
        <v>1</v>
      </c>
      <c r="M9" s="39" t="s">
        <v>132</v>
      </c>
      <c r="N9" s="39" t="s">
        <v>132</v>
      </c>
      <c r="O9" s="39" t="s">
        <v>132</v>
      </c>
      <c r="P9" s="39" t="s">
        <v>132</v>
      </c>
      <c r="Q9" s="39" t="s">
        <v>132</v>
      </c>
      <c r="R9" s="39" t="s">
        <v>132</v>
      </c>
      <c r="S9" s="39"/>
      <c r="T9" s="39"/>
      <c r="U9" s="39"/>
      <c r="V9" s="39"/>
      <c r="AB9" s="46"/>
      <c r="AC9" s="46"/>
      <c r="AD9" s="47"/>
      <c r="AE9" s="47" t="s">
        <v>97</v>
      </c>
      <c r="AF9" s="82">
        <v>1.7</v>
      </c>
    </row>
    <row r="10" spans="1:32" ht="13" x14ac:dyDescent="0.25">
      <c r="A10" s="85" t="s">
        <v>4</v>
      </c>
      <c r="B10" s="85"/>
      <c r="C10" s="39">
        <v>6</v>
      </c>
      <c r="D10" s="39">
        <v>7.4</v>
      </c>
      <c r="E10" s="39">
        <v>7.3</v>
      </c>
      <c r="F10" s="39">
        <v>5.4</v>
      </c>
      <c r="G10" s="39">
        <v>6.2</v>
      </c>
      <c r="H10" s="39">
        <v>5.4</v>
      </c>
      <c r="I10" s="39">
        <v>7.6</v>
      </c>
      <c r="J10" s="39">
        <v>6</v>
      </c>
      <c r="K10" s="39">
        <v>6.2</v>
      </c>
      <c r="L10" s="39">
        <v>6.6</v>
      </c>
      <c r="M10" s="39">
        <v>6.2</v>
      </c>
      <c r="N10" s="39">
        <v>5.6</v>
      </c>
      <c r="O10" s="39">
        <v>6.4</v>
      </c>
      <c r="P10" s="39">
        <v>5.7</v>
      </c>
      <c r="Q10" s="39">
        <v>6.3</v>
      </c>
      <c r="R10" s="39">
        <v>6.1</v>
      </c>
      <c r="S10" s="39"/>
      <c r="T10" s="39"/>
      <c r="U10" s="39"/>
      <c r="V10" s="39"/>
      <c r="AB10" s="46"/>
      <c r="AC10" s="46"/>
      <c r="AD10" s="47"/>
      <c r="AE10" s="47" t="s">
        <v>98</v>
      </c>
      <c r="AF10" s="82">
        <v>2.1</v>
      </c>
    </row>
    <row r="11" spans="1:32" ht="13" x14ac:dyDescent="0.25">
      <c r="A11" s="85" t="s">
        <v>5</v>
      </c>
      <c r="B11" s="85"/>
      <c r="C11" s="39">
        <v>1</v>
      </c>
      <c r="D11" s="39">
        <v>2</v>
      </c>
      <c r="E11" s="39">
        <v>1</v>
      </c>
      <c r="F11" s="39">
        <v>0</v>
      </c>
      <c r="G11" s="39">
        <v>1</v>
      </c>
      <c r="H11" s="39">
        <v>1</v>
      </c>
      <c r="I11" s="39">
        <v>1</v>
      </c>
      <c r="J11" s="39">
        <v>0</v>
      </c>
      <c r="K11" s="39">
        <v>0</v>
      </c>
      <c r="L11" s="39">
        <v>0</v>
      </c>
      <c r="M11" s="39">
        <v>0</v>
      </c>
      <c r="N11" s="39">
        <v>1</v>
      </c>
      <c r="O11" s="39">
        <v>1</v>
      </c>
      <c r="P11" s="39">
        <v>0</v>
      </c>
      <c r="Q11" s="39">
        <v>1</v>
      </c>
      <c r="R11" s="39">
        <v>1</v>
      </c>
      <c r="S11" s="39"/>
      <c r="T11" s="39"/>
      <c r="U11" s="39"/>
      <c r="V11" s="39"/>
      <c r="AB11" s="46"/>
      <c r="AC11" s="46"/>
      <c r="AD11" s="47"/>
      <c r="AE11" s="47" t="s">
        <v>77</v>
      </c>
      <c r="AF11" s="82">
        <v>5.9</v>
      </c>
    </row>
    <row r="12" spans="1:32" ht="13" x14ac:dyDescent="0.25">
      <c r="A12" s="85" t="s">
        <v>6</v>
      </c>
      <c r="B12" s="85"/>
      <c r="C12" s="39">
        <v>3</v>
      </c>
      <c r="D12" s="39">
        <v>2</v>
      </c>
      <c r="E12" s="39">
        <v>-2</v>
      </c>
      <c r="F12" s="39">
        <v>1</v>
      </c>
      <c r="G12" s="39">
        <v>-2</v>
      </c>
      <c r="H12" s="39">
        <v>-2</v>
      </c>
      <c r="I12" s="39">
        <v>1</v>
      </c>
      <c r="J12" s="39">
        <v>1</v>
      </c>
      <c r="K12" s="39">
        <v>1</v>
      </c>
      <c r="L12" s="39">
        <v>1</v>
      </c>
      <c r="M12" s="39">
        <v>1</v>
      </c>
      <c r="N12" s="39">
        <v>-2</v>
      </c>
      <c r="O12" s="39">
        <v>1</v>
      </c>
      <c r="P12" s="39">
        <v>1</v>
      </c>
      <c r="Q12" s="39">
        <v>0</v>
      </c>
      <c r="R12" s="39">
        <v>1</v>
      </c>
      <c r="S12" s="39"/>
      <c r="T12" s="39"/>
      <c r="U12" s="39"/>
      <c r="V12" s="39"/>
      <c r="AB12" s="46"/>
      <c r="AC12" s="46"/>
      <c r="AD12" s="47"/>
      <c r="AE12" s="17" t="s">
        <v>110</v>
      </c>
      <c r="AF12" s="80">
        <v>3.2</v>
      </c>
    </row>
    <row r="13" spans="1:32" ht="13" x14ac:dyDescent="0.25">
      <c r="A13" s="85" t="s">
        <v>7</v>
      </c>
      <c r="B13" s="85"/>
      <c r="C13" s="39">
        <v>3</v>
      </c>
      <c r="D13" s="39">
        <v>5</v>
      </c>
      <c r="E13" s="39">
        <v>5</v>
      </c>
      <c r="F13" s="39">
        <v>4</v>
      </c>
      <c r="G13" s="39">
        <v>3</v>
      </c>
      <c r="H13" s="39">
        <v>3</v>
      </c>
      <c r="I13" s="39">
        <v>3</v>
      </c>
      <c r="J13" s="39">
        <v>4</v>
      </c>
      <c r="K13" s="39">
        <v>4</v>
      </c>
      <c r="L13" s="39">
        <v>4</v>
      </c>
      <c r="M13" s="39">
        <v>3</v>
      </c>
      <c r="N13" s="39">
        <v>3</v>
      </c>
      <c r="O13" s="39">
        <v>3</v>
      </c>
      <c r="P13" s="39">
        <v>4</v>
      </c>
      <c r="Q13" s="39">
        <v>3</v>
      </c>
      <c r="R13" s="39">
        <v>5</v>
      </c>
      <c r="S13" s="39"/>
      <c r="T13" s="39"/>
      <c r="U13" s="39"/>
      <c r="V13" s="39"/>
      <c r="AB13" s="46"/>
      <c r="AC13" s="46"/>
      <c r="AD13" s="47"/>
      <c r="AE13" s="47"/>
      <c r="AF13" s="47"/>
    </row>
    <row r="14" spans="1:32" ht="13" x14ac:dyDescent="0.35">
      <c r="A14" s="95" t="s">
        <v>8</v>
      </c>
      <c r="B14" s="95"/>
      <c r="C14" s="84" t="s">
        <v>75</v>
      </c>
      <c r="D14" s="84" t="s">
        <v>75</v>
      </c>
      <c r="E14" s="84" t="s">
        <v>75</v>
      </c>
      <c r="F14" s="84" t="s">
        <v>97</v>
      </c>
      <c r="G14" s="84" t="s">
        <v>75</v>
      </c>
      <c r="H14" s="84" t="s">
        <v>75</v>
      </c>
      <c r="I14" s="84" t="s">
        <v>73</v>
      </c>
      <c r="J14" s="84" t="s">
        <v>73</v>
      </c>
      <c r="K14" s="84" t="s">
        <v>97</v>
      </c>
      <c r="L14" s="84" t="s">
        <v>73</v>
      </c>
      <c r="M14" s="84" t="s">
        <v>97</v>
      </c>
      <c r="N14" s="84" t="s">
        <v>97</v>
      </c>
      <c r="O14" s="84" t="s">
        <v>97</v>
      </c>
      <c r="P14" s="84" t="s">
        <v>97</v>
      </c>
      <c r="Q14" s="84" t="s">
        <v>97</v>
      </c>
      <c r="R14" s="84" t="s">
        <v>97</v>
      </c>
      <c r="S14" s="84"/>
      <c r="T14" s="84"/>
      <c r="U14" s="84"/>
      <c r="V14" s="84"/>
    </row>
    <row r="15" spans="1:32" ht="13" x14ac:dyDescent="0.35">
      <c r="A15" s="87" t="s">
        <v>9</v>
      </c>
      <c r="B15" s="87"/>
      <c r="C15" s="39">
        <v>6</v>
      </c>
      <c r="D15" s="39">
        <v>6</v>
      </c>
      <c r="E15" s="39">
        <v>6</v>
      </c>
      <c r="F15" s="39">
        <v>38</v>
      </c>
      <c r="G15" s="39">
        <v>6</v>
      </c>
      <c r="H15" s="39">
        <v>6</v>
      </c>
      <c r="I15" s="39">
        <v>8</v>
      </c>
      <c r="J15" s="39">
        <v>8</v>
      </c>
      <c r="K15" s="39">
        <v>38</v>
      </c>
      <c r="L15" s="39">
        <v>8</v>
      </c>
      <c r="M15" s="39">
        <v>38</v>
      </c>
      <c r="N15" s="39">
        <v>38</v>
      </c>
      <c r="O15" s="39">
        <v>38</v>
      </c>
      <c r="P15" s="39">
        <v>38</v>
      </c>
      <c r="Q15" s="39">
        <v>38</v>
      </c>
      <c r="R15" s="39">
        <v>38</v>
      </c>
      <c r="S15" s="39"/>
      <c r="T15" s="39"/>
      <c r="U15" s="39"/>
      <c r="V15" s="39"/>
    </row>
    <row r="16" spans="1:32" ht="13" x14ac:dyDescent="0.35">
      <c r="A16" s="95" t="s">
        <v>46</v>
      </c>
      <c r="B16" s="95"/>
      <c r="C16" s="84" t="s">
        <v>82</v>
      </c>
      <c r="D16" s="84" t="s">
        <v>82</v>
      </c>
      <c r="E16" s="84" t="s">
        <v>82</v>
      </c>
      <c r="F16" s="84" t="s">
        <v>82</v>
      </c>
      <c r="G16" s="84" t="s">
        <v>82</v>
      </c>
      <c r="H16" s="84" t="s">
        <v>82</v>
      </c>
      <c r="I16" s="84" t="s">
        <v>82</v>
      </c>
      <c r="J16" s="84" t="s">
        <v>82</v>
      </c>
      <c r="K16" s="84" t="s">
        <v>82</v>
      </c>
      <c r="L16" s="84" t="s">
        <v>82</v>
      </c>
      <c r="M16" s="84" t="s">
        <v>82</v>
      </c>
      <c r="N16" s="84" t="s">
        <v>82</v>
      </c>
      <c r="O16" s="84" t="s">
        <v>82</v>
      </c>
      <c r="P16" s="84" t="s">
        <v>82</v>
      </c>
      <c r="Q16" s="84" t="s">
        <v>82</v>
      </c>
      <c r="R16" s="84" t="s">
        <v>82</v>
      </c>
      <c r="S16" s="84"/>
      <c r="T16" s="84"/>
      <c r="U16" s="84"/>
      <c r="V16" s="84"/>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52.800000000000004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52.800000000000004</v>
      </c>
      <c r="E17" s="42">
        <f t="shared" si="0"/>
        <v>52.800000000000004</v>
      </c>
      <c r="F17" s="42">
        <f t="shared" si="0"/>
        <v>64.599999999999994</v>
      </c>
      <c r="G17" s="42">
        <f t="shared" si="0"/>
        <v>52.800000000000004</v>
      </c>
      <c r="H17" s="42">
        <f t="shared" si="0"/>
        <v>52.800000000000004</v>
      </c>
      <c r="I17" s="42">
        <f t="shared" si="0"/>
        <v>67.2</v>
      </c>
      <c r="J17" s="42">
        <f t="shared" si="0"/>
        <v>67.2</v>
      </c>
      <c r="K17" s="42">
        <f t="shared" si="0"/>
        <v>64.599999999999994</v>
      </c>
      <c r="L17" s="42">
        <f t="shared" si="0"/>
        <v>67.2</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179.67808980000001</v>
      </c>
      <c r="D18" s="43">
        <f>$D28</f>
        <v>66.244952300000008</v>
      </c>
      <c r="E18" s="43">
        <f>$D29</f>
        <v>179.67808980000001</v>
      </c>
      <c r="F18" s="43">
        <f>$D30</f>
        <v>179.67808980000001</v>
      </c>
      <c r="G18" s="43">
        <f>$D31</f>
        <v>179.67808980000001</v>
      </c>
      <c r="H18" s="43">
        <f>$D32</f>
        <v>179.67808980000001</v>
      </c>
      <c r="I18" s="43">
        <f>$D33</f>
        <v>179.67808980000001</v>
      </c>
      <c r="J18" s="43">
        <f>$D34</f>
        <v>179.67808980000001</v>
      </c>
      <c r="K18" s="43">
        <f>$D35</f>
        <v>179.67808980000001</v>
      </c>
      <c r="L18" s="43">
        <f>$D36</f>
        <v>179.67808980000001</v>
      </c>
      <c r="M18" s="43">
        <f>$D37</f>
        <v>179.67808980000001</v>
      </c>
      <c r="N18" s="43">
        <f>$D38</f>
        <v>179.67808980000001</v>
      </c>
      <c r="O18" s="43">
        <f>$D39</f>
        <v>179.67808980000001</v>
      </c>
      <c r="P18" s="43">
        <f>$D40</f>
        <v>179.67808980000001</v>
      </c>
      <c r="Q18" s="43">
        <f>$D41</f>
        <v>179.67808980000001</v>
      </c>
      <c r="R18" s="43">
        <f>$D42</f>
        <v>179.67808980000001</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126.8780898</v>
      </c>
      <c r="D19" s="43">
        <f t="shared" ref="D19:V19" si="1">D18-D17</f>
        <v>13.444952300000004</v>
      </c>
      <c r="E19" s="43">
        <f t="shared" si="1"/>
        <v>126.8780898</v>
      </c>
      <c r="F19" s="43">
        <f t="shared" si="1"/>
        <v>115.07808980000001</v>
      </c>
      <c r="G19" s="43">
        <f t="shared" si="1"/>
        <v>126.8780898</v>
      </c>
      <c r="H19" s="43">
        <f t="shared" si="1"/>
        <v>126.8780898</v>
      </c>
      <c r="I19" s="43">
        <f t="shared" si="1"/>
        <v>112.47808980000001</v>
      </c>
      <c r="J19" s="43">
        <f t="shared" si="1"/>
        <v>112.47808980000001</v>
      </c>
      <c r="K19" s="43">
        <f t="shared" si="1"/>
        <v>115.07808980000001</v>
      </c>
      <c r="L19" s="43">
        <f t="shared" si="1"/>
        <v>112.47808980000001</v>
      </c>
      <c r="M19" s="43">
        <f t="shared" si="1"/>
        <v>115.07808980000001</v>
      </c>
      <c r="N19" s="43">
        <f t="shared" si="1"/>
        <v>115.07808980000001</v>
      </c>
      <c r="O19" s="43">
        <f t="shared" si="1"/>
        <v>115.07808980000001</v>
      </c>
      <c r="P19" s="43">
        <f t="shared" si="1"/>
        <v>115.07808980000001</v>
      </c>
      <c r="Q19" s="43">
        <f t="shared" si="1"/>
        <v>115.07808980000001</v>
      </c>
      <c r="R19" s="43">
        <f t="shared" si="1"/>
        <v>115.07808980000001</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60</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35">
      <c r="A24" s="19"/>
      <c r="B24" s="79">
        <v>23.3</v>
      </c>
      <c r="C24" s="39">
        <v>5430</v>
      </c>
      <c r="D24" s="39">
        <v>1700</v>
      </c>
      <c r="E24" s="39">
        <v>1030</v>
      </c>
      <c r="F24" s="39">
        <v>3360</v>
      </c>
      <c r="G24" s="39">
        <v>13.3</v>
      </c>
      <c r="H24" s="39">
        <v>176</v>
      </c>
      <c r="I24" s="39">
        <v>16.3</v>
      </c>
      <c r="J24" s="39">
        <v>0.11</v>
      </c>
      <c r="K24" s="78">
        <v>0.23</v>
      </c>
      <c r="L24" s="39">
        <v>57.7</v>
      </c>
      <c r="M24" s="39">
        <v>15.9</v>
      </c>
      <c r="N24" s="39">
        <v>8810</v>
      </c>
      <c r="O24" s="39">
        <v>351000</v>
      </c>
      <c r="P24" s="39"/>
      <c r="Q24" s="39">
        <v>1190</v>
      </c>
      <c r="R24" s="39"/>
      <c r="S24" s="39">
        <v>5.4</v>
      </c>
      <c r="T24" s="39"/>
      <c r="U24" s="39"/>
      <c r="V24" s="39"/>
      <c r="W24" s="39"/>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Field 1</v>
      </c>
      <c r="B27" s="39">
        <v>198</v>
      </c>
      <c r="C27" s="3">
        <f>IF(C$23="%w/w SAR",((C$24*10)*$B27),IF(C$23="%w/w DM",(((C$24*10)*($B$24/100))*$B27),IF(C$23="kg/t SAR",(C$24*$B27),IF(C$23="kg/t DM",((C$24*($B$24/100))*$B27),IF(C$23="mg/kg SAR",((C$24*0.001)*$B27),IF(C$23="mg/kg DM",(((C$24*0.001)*($B$24/100))*$B27),0))))))</f>
        <v>250.50762</v>
      </c>
      <c r="D27" s="3">
        <f>(IF(D$23="%w/w SAR",((D$24*10)*$B27),IF(D$23="%w/w DM",(((D$24*10)*($B$24/100))*$B27),IF(D$23="kg/t SAR",(D$24*$B27),IF(D$23="kg/t DM",((D$24*($B$24/100))*$B27),IF(D$23="mg/kg SAR",((D$24*0.001)*$B27),IF(D$23="mg/kg DM",(((D$24*0.001)*($B$24/100))*$B27),"0")))))))*2.291</f>
        <v>179.67808980000001</v>
      </c>
      <c r="E27" s="3">
        <f>(IF(E$23="%w/w SAR",((E$24*10)*$B27),IF(E$23="%w/w DM",(((E$24*10)*($B$24/100))*$B27),IF(E$23="kg/t SAR",(E$24*$B27),IF(E$23="kg/t DM",((E$24*($B$24/100))*$B27),IF(E$23="mg/kg SAR",((E$24*0.001)*$B27),IF(E$23="mg/kg DM",(((E$24*0.001)*($B$24/100))*$B27),"0")))))))*1.205</f>
        <v>57.259214100000001</v>
      </c>
      <c r="F27" s="3">
        <f>(IF(F$23="%w/w SAR",((F$24*10)*$B27),IF(F$23="%w/w DM",(((F$24*10)*($B$24/100))*$B27),IF(F$23="kg/t SAR",(F$24*$B27),IF(F$23="kg/t DM",((F$24*($B$24/100))*$B27),IF(F$23="mg/kg SAR",((F$24*0.001)*$B27),IF(F$23="mg/kg DM",(((F$24*0.001)*($B$24/100))*$B27),"0")))))))*1.658</f>
        <v>257.00697792</v>
      </c>
      <c r="G27" s="3">
        <f t="shared" ref="G27:P27" si="2">IF(G$23="%w/w SAR",((G$24*10)*$B27),IF(G$23="%w/w DM",(((G$24*10)*($B$24/100))*$B27),IF(G$23="kg/t SAR",(G$24*$B27),IF(G$23="kg/t DM",((G$24*($B$24/100))*$B27),IF(G$23="mg/kg SAR",((G$24*0.001)*$B27),IF(G$23="mg/kg DM",(((G$24*0.001)*($B$24/100))*$B27),0))))))</f>
        <v>0.61358220000000008</v>
      </c>
      <c r="H27" s="3">
        <f t="shared" si="2"/>
        <v>8.1195839999999997</v>
      </c>
      <c r="I27" s="3">
        <f t="shared" si="2"/>
        <v>0.7519842000000001</v>
      </c>
      <c r="J27" s="3">
        <f t="shared" si="2"/>
        <v>5.0747400000000003E-3</v>
      </c>
      <c r="K27" s="3">
        <f t="shared" si="2"/>
        <v>1.0610820000000002E-2</v>
      </c>
      <c r="L27" s="3">
        <f t="shared" si="2"/>
        <v>2.6619318000000001</v>
      </c>
      <c r="M27" s="3">
        <f t="shared" si="2"/>
        <v>0.73353060000000003</v>
      </c>
      <c r="N27" s="3">
        <f t="shared" si="2"/>
        <v>406.44054000000006</v>
      </c>
      <c r="O27" s="3">
        <f t="shared" si="2"/>
        <v>16193.034</v>
      </c>
      <c r="P27" s="3">
        <f t="shared" si="2"/>
        <v>0</v>
      </c>
      <c r="Q27" s="3">
        <f>(IF(Q$23="%w/w SAR",((Q$24*10)*$B27),IF(Q$23="%w/w DM",(((Q$24*10)*($B$24/100))*$B27),IF(Q$23="kg/t SAR",(Q$24*$B27),IF(Q$23="kg/t DM",((Q$24*($B$24/100))*$B27),IF(Q$23="mg/kg SAR",((Q$24*0.001)*$B27),IF(Q$23="mg/kg DM",(((Q$24*0.001)*($B$24/100))*$B27),0)))))))*2.5</f>
        <v>137.24865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0.24912360000000003</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t="str">
        <f>D8</f>
        <v>Field 2</v>
      </c>
      <c r="B28" s="39">
        <v>73</v>
      </c>
      <c r="C28" s="3">
        <f t="shared" ref="C28:C46" si="3">IF(C$23="%w/w SAR",((C$24*10)*$B28),IF(C$23="%w/w DM",(((C$24*10)*($B$24/100))*$B28),IF(C$23="kg/t SAR",(C$24*$B28),IF(C$23="kg/t DM",((C$24*($B$24/100))*$B28),IF(C$23="mg/kg SAR",((C$24*0.001)*$B28),IF(C$23="mg/kg DM",(((C$24*0.001)*($B$24/100))*$B28),0))))))</f>
        <v>92.358869999999996</v>
      </c>
      <c r="D28" s="3">
        <f t="shared" ref="D28:D46" si="4">(IF(D$23="%w/w SAR",((D$24*10)*$B28),IF(D$23="%w/w DM",(((D$24*10)*($B$24/100))*$B28),IF(D$23="kg/t SAR",(D$24*$B28),IF(D$23="kg/t DM",((D$24*($B$24/100))*$B28),IF(D$23="mg/kg SAR",((D$24*0.001)*$B28),IF(D$23="mg/kg DM",(((D$24*0.001)*($B$24/100))*$B28),"0")))))))*2.291</f>
        <v>66.244952300000008</v>
      </c>
      <c r="E28" s="3">
        <f t="shared" ref="E28:E46" si="5">(IF(E$23="%w/w SAR",((E$24*10)*$B28),IF(E$23="%w/w DM",(((E$24*10)*($B$24/100))*$B28),IF(E$23="kg/t SAR",(E$24*$B28),IF(E$23="kg/t DM",((E$24*($B$24/100))*$B28),IF(E$23="mg/kg SAR",((E$24*0.001)*$B28),IF(E$23="mg/kg DM",(((E$24*0.001)*($B$24/100))*$B28),"0")))))))*1.205</f>
        <v>21.110720350000005</v>
      </c>
      <c r="F28" s="3">
        <f t="shared" ref="F28:F46" si="6">(IF(F$23="%w/w SAR",((F$24*10)*$B28),IF(F$23="%w/w DM",(((F$24*10)*($B$24/100))*$B28),IF(F$23="kg/t SAR",(F$24*$B28),IF(F$23="kg/t DM",((F$24*($B$24/100))*$B28),IF(F$23="mg/kg SAR",((F$24*0.001)*$B28),IF(F$23="mg/kg DM",(((F$24*0.001)*($B$24/100))*$B28),"0")))))))*1.658</f>
        <v>94.755097919999997</v>
      </c>
      <c r="G28" s="3">
        <f t="shared" ref="G28:P46" si="7">IF(G$23="%w/w SAR",((G$24*10)*$B28),IF(G$23="%w/w DM",(((G$24*10)*($B$24/100))*$B28),IF(G$23="kg/t SAR",(G$24*$B28),IF(G$23="kg/t DM",((G$24*($B$24/100))*$B28),IF(G$23="mg/kg SAR",((G$24*0.001)*$B28),IF(G$23="mg/kg DM",(((G$24*0.001)*($B$24/100))*$B28),0))))))</f>
        <v>0.22621970000000002</v>
      </c>
      <c r="H28" s="3">
        <f t="shared" si="7"/>
        <v>2.9935840000000002</v>
      </c>
      <c r="I28" s="3">
        <f t="shared" si="7"/>
        <v>0.27724670000000007</v>
      </c>
      <c r="J28" s="3">
        <f t="shared" si="7"/>
        <v>1.8709900000000003E-3</v>
      </c>
      <c r="K28" s="3">
        <f t="shared" si="7"/>
        <v>3.9120700000000001E-3</v>
      </c>
      <c r="L28" s="3">
        <f t="shared" si="7"/>
        <v>0.98141929999999999</v>
      </c>
      <c r="M28" s="3">
        <f t="shared" si="7"/>
        <v>0.27044310000000005</v>
      </c>
      <c r="N28" s="3">
        <f t="shared" si="7"/>
        <v>149.84929000000002</v>
      </c>
      <c r="O28" s="3">
        <f t="shared" si="7"/>
        <v>5970.1589999999997</v>
      </c>
      <c r="P28" s="3">
        <f t="shared" si="7"/>
        <v>0</v>
      </c>
      <c r="Q28" s="3">
        <f t="shared" ref="Q28:Q46" si="8">(IF(Q$23="%w/w SAR",((Q$24*10)*$B28),IF(Q$23="%w/w DM",(((Q$24*10)*($B$24/100))*$B28),IF(Q$23="kg/t SAR",(Q$24*$B28),IF(Q$23="kg/t DM",((Q$24*($B$24/100))*$B28),IF(Q$23="mg/kg SAR",((Q$24*0.001)*$B28),IF(Q$23="mg/kg DM",(((Q$24*0.001)*($B$24/100))*$B28),0)))))))*2.5</f>
        <v>50.601775000000004</v>
      </c>
      <c r="R28" s="3">
        <f t="shared" ref="R28:U46" si="9">IF(R$23="%w/w SAR",((R$24*10)*$B28),IF(R$23="%w/w DM",(((R$24*10)*($B$24/100))*$B28),IF(R$23="kg/t SAR",(R$24*$B28),IF(R$23="kg/t DM",((R$24*($B$24/100))*$B28),IF(R$23="mg/kg SAR",((R$24*0.001)*$B28),IF(R$23="mg/kg DM",(((R$24*0.001)*($B$24/100))*$B28),0))))))</f>
        <v>0</v>
      </c>
      <c r="S28" s="3">
        <f t="shared" si="9"/>
        <v>9.1848600000000002E-2</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ht="13" x14ac:dyDescent="0.35">
      <c r="A29" s="33" t="str">
        <f>E8</f>
        <v>Field 3</v>
      </c>
      <c r="B29" s="39">
        <v>198</v>
      </c>
      <c r="C29" s="3">
        <f t="shared" si="3"/>
        <v>250.50762</v>
      </c>
      <c r="D29" s="3">
        <f t="shared" si="4"/>
        <v>179.67808980000001</v>
      </c>
      <c r="E29" s="3">
        <f t="shared" si="5"/>
        <v>57.259214100000001</v>
      </c>
      <c r="F29" s="3">
        <f t="shared" si="6"/>
        <v>257.00697792</v>
      </c>
      <c r="G29" s="3">
        <f t="shared" si="7"/>
        <v>0.61358220000000008</v>
      </c>
      <c r="H29" s="3">
        <f t="shared" si="7"/>
        <v>8.1195839999999997</v>
      </c>
      <c r="I29" s="3">
        <f t="shared" si="7"/>
        <v>0.7519842000000001</v>
      </c>
      <c r="J29" s="3">
        <f t="shared" si="7"/>
        <v>5.0747400000000003E-3</v>
      </c>
      <c r="K29" s="3">
        <f t="shared" si="7"/>
        <v>1.0610820000000002E-2</v>
      </c>
      <c r="L29" s="3">
        <f t="shared" si="7"/>
        <v>2.6619318000000001</v>
      </c>
      <c r="M29" s="3">
        <f t="shared" si="7"/>
        <v>0.73353060000000003</v>
      </c>
      <c r="N29" s="3">
        <f t="shared" si="7"/>
        <v>406.44054000000006</v>
      </c>
      <c r="O29" s="3">
        <f t="shared" si="7"/>
        <v>16193.034</v>
      </c>
      <c r="P29" s="3">
        <f t="shared" si="7"/>
        <v>0</v>
      </c>
      <c r="Q29" s="3">
        <f t="shared" si="8"/>
        <v>137.24865</v>
      </c>
      <c r="R29" s="3">
        <f t="shared" si="9"/>
        <v>0</v>
      </c>
      <c r="S29" s="3">
        <f t="shared" si="9"/>
        <v>0.24912360000000003</v>
      </c>
      <c r="T29" s="3">
        <f t="shared" si="9"/>
        <v>0</v>
      </c>
      <c r="U29" s="3">
        <f t="shared" si="9"/>
        <v>0</v>
      </c>
      <c r="V29" s="3">
        <f t="shared" si="10"/>
        <v>0</v>
      </c>
      <c r="W29" s="3">
        <f t="shared" si="11"/>
        <v>0</v>
      </c>
      <c r="AB29" s="16"/>
      <c r="AC29" s="16"/>
      <c r="AD29" s="16"/>
      <c r="AE29" s="16"/>
      <c r="AF29" s="16"/>
    </row>
    <row r="30" spans="1:32" s="20" customFormat="1" ht="13" x14ac:dyDescent="0.35">
      <c r="A30" s="33" t="str">
        <f>F8</f>
        <v>Field 4</v>
      </c>
      <c r="B30" s="39">
        <v>198</v>
      </c>
      <c r="C30" s="3">
        <f t="shared" si="3"/>
        <v>250.50762</v>
      </c>
      <c r="D30" s="3">
        <f t="shared" si="4"/>
        <v>179.67808980000001</v>
      </c>
      <c r="E30" s="3">
        <f t="shared" si="5"/>
        <v>57.259214100000001</v>
      </c>
      <c r="F30" s="3">
        <f t="shared" si="6"/>
        <v>257.00697792</v>
      </c>
      <c r="G30" s="3">
        <f t="shared" si="7"/>
        <v>0.61358220000000008</v>
      </c>
      <c r="H30" s="3">
        <f t="shared" si="7"/>
        <v>8.1195839999999997</v>
      </c>
      <c r="I30" s="3">
        <f t="shared" si="7"/>
        <v>0.7519842000000001</v>
      </c>
      <c r="J30" s="3">
        <f t="shared" si="7"/>
        <v>5.0747400000000003E-3</v>
      </c>
      <c r="K30" s="3">
        <f t="shared" si="7"/>
        <v>1.0610820000000002E-2</v>
      </c>
      <c r="L30" s="3">
        <f t="shared" si="7"/>
        <v>2.6619318000000001</v>
      </c>
      <c r="M30" s="3">
        <f t="shared" si="7"/>
        <v>0.73353060000000003</v>
      </c>
      <c r="N30" s="3">
        <f t="shared" si="7"/>
        <v>406.44054000000006</v>
      </c>
      <c r="O30" s="3">
        <f t="shared" si="7"/>
        <v>16193.034</v>
      </c>
      <c r="P30" s="3">
        <f t="shared" si="7"/>
        <v>0</v>
      </c>
      <c r="Q30" s="3">
        <f t="shared" si="8"/>
        <v>137.24865</v>
      </c>
      <c r="R30" s="3">
        <f t="shared" si="9"/>
        <v>0</v>
      </c>
      <c r="S30" s="3">
        <f t="shared" si="9"/>
        <v>0.24912360000000003</v>
      </c>
      <c r="T30" s="3">
        <f t="shared" si="9"/>
        <v>0</v>
      </c>
      <c r="U30" s="3">
        <f t="shared" si="9"/>
        <v>0</v>
      </c>
      <c r="V30" s="3">
        <f t="shared" si="10"/>
        <v>0</v>
      </c>
      <c r="W30" s="3">
        <f t="shared" si="11"/>
        <v>0</v>
      </c>
      <c r="AB30" s="16"/>
      <c r="AC30" s="16"/>
      <c r="AD30" s="16"/>
      <c r="AE30" s="16"/>
      <c r="AF30" s="16"/>
    </row>
    <row r="31" spans="1:32" s="20" customFormat="1" ht="13" x14ac:dyDescent="0.35">
      <c r="A31" s="33" t="str">
        <f>G8</f>
        <v>Field 5</v>
      </c>
      <c r="B31" s="39">
        <v>198</v>
      </c>
      <c r="C31" s="3">
        <f t="shared" si="3"/>
        <v>250.50762</v>
      </c>
      <c r="D31" s="3">
        <f t="shared" si="4"/>
        <v>179.67808980000001</v>
      </c>
      <c r="E31" s="3">
        <f t="shared" si="5"/>
        <v>57.259214100000001</v>
      </c>
      <c r="F31" s="3">
        <f t="shared" si="6"/>
        <v>257.00697792</v>
      </c>
      <c r="G31" s="3">
        <f t="shared" si="7"/>
        <v>0.61358220000000008</v>
      </c>
      <c r="H31" s="3">
        <f t="shared" si="7"/>
        <v>8.1195839999999997</v>
      </c>
      <c r="I31" s="3">
        <f t="shared" si="7"/>
        <v>0.7519842000000001</v>
      </c>
      <c r="J31" s="3">
        <f t="shared" si="7"/>
        <v>5.0747400000000003E-3</v>
      </c>
      <c r="K31" s="3">
        <f t="shared" si="7"/>
        <v>1.0610820000000002E-2</v>
      </c>
      <c r="L31" s="3">
        <f t="shared" si="7"/>
        <v>2.6619318000000001</v>
      </c>
      <c r="M31" s="3">
        <f t="shared" si="7"/>
        <v>0.73353060000000003</v>
      </c>
      <c r="N31" s="3">
        <f t="shared" si="7"/>
        <v>406.44054000000006</v>
      </c>
      <c r="O31" s="3">
        <f t="shared" si="7"/>
        <v>16193.034</v>
      </c>
      <c r="P31" s="3">
        <f t="shared" si="7"/>
        <v>0</v>
      </c>
      <c r="Q31" s="3">
        <f t="shared" si="8"/>
        <v>137.24865</v>
      </c>
      <c r="R31" s="3">
        <f t="shared" si="9"/>
        <v>0</v>
      </c>
      <c r="S31" s="3">
        <f t="shared" si="9"/>
        <v>0.24912360000000003</v>
      </c>
      <c r="T31" s="3">
        <f t="shared" si="9"/>
        <v>0</v>
      </c>
      <c r="U31" s="3">
        <f t="shared" si="9"/>
        <v>0</v>
      </c>
      <c r="V31" s="3">
        <f t="shared" si="10"/>
        <v>0</v>
      </c>
      <c r="W31" s="3">
        <f t="shared" si="11"/>
        <v>0</v>
      </c>
      <c r="AB31" s="16"/>
      <c r="AC31" s="16"/>
      <c r="AD31" s="16"/>
      <c r="AE31" s="16"/>
      <c r="AF31" s="16"/>
    </row>
    <row r="32" spans="1:32" s="20" customFormat="1" ht="13" x14ac:dyDescent="0.35">
      <c r="A32" s="33" t="str">
        <f>H8</f>
        <v>Field 6</v>
      </c>
      <c r="B32" s="39">
        <v>198</v>
      </c>
      <c r="C32" s="3">
        <f t="shared" si="3"/>
        <v>250.50762</v>
      </c>
      <c r="D32" s="3">
        <f t="shared" si="4"/>
        <v>179.67808980000001</v>
      </c>
      <c r="E32" s="3">
        <f t="shared" si="5"/>
        <v>57.259214100000001</v>
      </c>
      <c r="F32" s="3">
        <f t="shared" si="6"/>
        <v>257.00697792</v>
      </c>
      <c r="G32" s="3">
        <f t="shared" si="7"/>
        <v>0.61358220000000008</v>
      </c>
      <c r="H32" s="3">
        <f t="shared" si="7"/>
        <v>8.1195839999999997</v>
      </c>
      <c r="I32" s="3">
        <f t="shared" si="7"/>
        <v>0.7519842000000001</v>
      </c>
      <c r="J32" s="3">
        <f t="shared" si="7"/>
        <v>5.0747400000000003E-3</v>
      </c>
      <c r="K32" s="3">
        <f t="shared" si="7"/>
        <v>1.0610820000000002E-2</v>
      </c>
      <c r="L32" s="3">
        <f t="shared" si="7"/>
        <v>2.6619318000000001</v>
      </c>
      <c r="M32" s="3">
        <f t="shared" si="7"/>
        <v>0.73353060000000003</v>
      </c>
      <c r="N32" s="3">
        <f t="shared" si="7"/>
        <v>406.44054000000006</v>
      </c>
      <c r="O32" s="3">
        <f t="shared" si="7"/>
        <v>16193.034</v>
      </c>
      <c r="P32" s="3">
        <f t="shared" si="7"/>
        <v>0</v>
      </c>
      <c r="Q32" s="3">
        <f t="shared" si="8"/>
        <v>137.24865</v>
      </c>
      <c r="R32" s="3">
        <f t="shared" si="9"/>
        <v>0</v>
      </c>
      <c r="S32" s="3">
        <f t="shared" si="9"/>
        <v>0.24912360000000003</v>
      </c>
      <c r="T32" s="3">
        <f t="shared" si="9"/>
        <v>0</v>
      </c>
      <c r="U32" s="3">
        <f t="shared" si="9"/>
        <v>0</v>
      </c>
      <c r="V32" s="3">
        <f t="shared" si="10"/>
        <v>0</v>
      </c>
      <c r="W32" s="3">
        <f t="shared" si="11"/>
        <v>0</v>
      </c>
      <c r="AB32" s="16"/>
      <c r="AC32" s="16"/>
      <c r="AD32" s="16"/>
      <c r="AE32" s="16"/>
      <c r="AF32" s="16"/>
    </row>
    <row r="33" spans="1:32" s="20" customFormat="1" ht="13" x14ac:dyDescent="0.35">
      <c r="A33" s="33" t="str">
        <f>I8</f>
        <v>Field 7</v>
      </c>
      <c r="B33" s="39">
        <v>198</v>
      </c>
      <c r="C33" s="3">
        <f t="shared" si="3"/>
        <v>250.50762</v>
      </c>
      <c r="D33" s="3">
        <f t="shared" si="4"/>
        <v>179.67808980000001</v>
      </c>
      <c r="E33" s="3">
        <f t="shared" si="5"/>
        <v>57.259214100000001</v>
      </c>
      <c r="F33" s="3">
        <f t="shared" si="6"/>
        <v>257.00697792</v>
      </c>
      <c r="G33" s="3">
        <f t="shared" si="7"/>
        <v>0.61358220000000008</v>
      </c>
      <c r="H33" s="3">
        <f t="shared" si="7"/>
        <v>8.1195839999999997</v>
      </c>
      <c r="I33" s="3">
        <f t="shared" si="7"/>
        <v>0.7519842000000001</v>
      </c>
      <c r="J33" s="3">
        <f t="shared" si="7"/>
        <v>5.0747400000000003E-3</v>
      </c>
      <c r="K33" s="3">
        <f t="shared" si="7"/>
        <v>1.0610820000000002E-2</v>
      </c>
      <c r="L33" s="3">
        <f t="shared" si="7"/>
        <v>2.6619318000000001</v>
      </c>
      <c r="M33" s="3">
        <f t="shared" si="7"/>
        <v>0.73353060000000003</v>
      </c>
      <c r="N33" s="3">
        <f t="shared" si="7"/>
        <v>406.44054000000006</v>
      </c>
      <c r="O33" s="3">
        <f t="shared" si="7"/>
        <v>16193.034</v>
      </c>
      <c r="P33" s="3">
        <f t="shared" si="7"/>
        <v>0</v>
      </c>
      <c r="Q33" s="3">
        <f t="shared" si="8"/>
        <v>137.24865</v>
      </c>
      <c r="R33" s="3">
        <f t="shared" si="9"/>
        <v>0</v>
      </c>
      <c r="S33" s="3">
        <f t="shared" si="9"/>
        <v>0.24912360000000003</v>
      </c>
      <c r="T33" s="3">
        <f t="shared" si="9"/>
        <v>0</v>
      </c>
      <c r="U33" s="3">
        <f t="shared" si="9"/>
        <v>0</v>
      </c>
      <c r="V33" s="3">
        <f t="shared" si="10"/>
        <v>0</v>
      </c>
      <c r="W33" s="3">
        <f t="shared" si="11"/>
        <v>0</v>
      </c>
      <c r="AB33" s="16"/>
      <c r="AC33" s="16"/>
      <c r="AD33" s="16"/>
      <c r="AE33" s="16"/>
      <c r="AF33" s="16"/>
    </row>
    <row r="34" spans="1:32" s="20" customFormat="1" ht="13" x14ac:dyDescent="0.35">
      <c r="A34" s="33" t="str">
        <f>J8</f>
        <v>Field 8</v>
      </c>
      <c r="B34" s="39">
        <v>198</v>
      </c>
      <c r="C34" s="3">
        <f t="shared" si="3"/>
        <v>250.50762</v>
      </c>
      <c r="D34" s="3">
        <f t="shared" si="4"/>
        <v>179.67808980000001</v>
      </c>
      <c r="E34" s="3">
        <f t="shared" si="5"/>
        <v>57.259214100000001</v>
      </c>
      <c r="F34" s="3">
        <f t="shared" si="6"/>
        <v>257.00697792</v>
      </c>
      <c r="G34" s="3">
        <f t="shared" si="7"/>
        <v>0.61358220000000008</v>
      </c>
      <c r="H34" s="3">
        <f t="shared" si="7"/>
        <v>8.1195839999999997</v>
      </c>
      <c r="I34" s="3">
        <f t="shared" si="7"/>
        <v>0.7519842000000001</v>
      </c>
      <c r="J34" s="3">
        <f t="shared" si="7"/>
        <v>5.0747400000000003E-3</v>
      </c>
      <c r="K34" s="3">
        <f t="shared" si="7"/>
        <v>1.0610820000000002E-2</v>
      </c>
      <c r="L34" s="3">
        <f t="shared" si="7"/>
        <v>2.6619318000000001</v>
      </c>
      <c r="M34" s="3">
        <f t="shared" si="7"/>
        <v>0.73353060000000003</v>
      </c>
      <c r="N34" s="3">
        <f t="shared" si="7"/>
        <v>406.44054000000006</v>
      </c>
      <c r="O34" s="3">
        <f t="shared" si="7"/>
        <v>16193.034</v>
      </c>
      <c r="P34" s="3">
        <f t="shared" si="7"/>
        <v>0</v>
      </c>
      <c r="Q34" s="3">
        <f t="shared" si="8"/>
        <v>137.24865</v>
      </c>
      <c r="R34" s="3">
        <f t="shared" si="9"/>
        <v>0</v>
      </c>
      <c r="S34" s="3">
        <f t="shared" si="9"/>
        <v>0.24912360000000003</v>
      </c>
      <c r="T34" s="3">
        <f t="shared" si="9"/>
        <v>0</v>
      </c>
      <c r="U34" s="3">
        <f t="shared" si="9"/>
        <v>0</v>
      </c>
      <c r="V34" s="3">
        <f t="shared" si="10"/>
        <v>0</v>
      </c>
      <c r="W34" s="3">
        <f t="shared" si="11"/>
        <v>0</v>
      </c>
      <c r="AB34" s="16"/>
      <c r="AC34" s="16"/>
      <c r="AD34" s="16"/>
      <c r="AE34" s="16"/>
      <c r="AF34" s="16"/>
    </row>
    <row r="35" spans="1:32" s="20" customFormat="1" ht="13" x14ac:dyDescent="0.35">
      <c r="A35" s="33" t="str">
        <f>K8</f>
        <v>Field 9</v>
      </c>
      <c r="B35" s="39">
        <v>198</v>
      </c>
      <c r="C35" s="3">
        <f t="shared" si="3"/>
        <v>250.50762</v>
      </c>
      <c r="D35" s="3">
        <f t="shared" si="4"/>
        <v>179.67808980000001</v>
      </c>
      <c r="E35" s="3">
        <f t="shared" si="5"/>
        <v>57.259214100000001</v>
      </c>
      <c r="F35" s="3">
        <f t="shared" si="6"/>
        <v>257.00697792</v>
      </c>
      <c r="G35" s="3">
        <f t="shared" si="7"/>
        <v>0.61358220000000008</v>
      </c>
      <c r="H35" s="3">
        <f t="shared" si="7"/>
        <v>8.1195839999999997</v>
      </c>
      <c r="I35" s="3">
        <f t="shared" si="7"/>
        <v>0.7519842000000001</v>
      </c>
      <c r="J35" s="3">
        <f t="shared" si="7"/>
        <v>5.0747400000000003E-3</v>
      </c>
      <c r="K35" s="3">
        <f t="shared" si="7"/>
        <v>1.0610820000000002E-2</v>
      </c>
      <c r="L35" s="3">
        <f t="shared" si="7"/>
        <v>2.6619318000000001</v>
      </c>
      <c r="M35" s="3">
        <f t="shared" si="7"/>
        <v>0.73353060000000003</v>
      </c>
      <c r="N35" s="3">
        <f t="shared" si="7"/>
        <v>406.44054000000006</v>
      </c>
      <c r="O35" s="3">
        <f t="shared" si="7"/>
        <v>16193.034</v>
      </c>
      <c r="P35" s="3">
        <f t="shared" si="7"/>
        <v>0</v>
      </c>
      <c r="Q35" s="3">
        <f t="shared" si="8"/>
        <v>137.24865</v>
      </c>
      <c r="R35" s="3">
        <f t="shared" si="9"/>
        <v>0</v>
      </c>
      <c r="S35" s="3">
        <f t="shared" si="9"/>
        <v>0.24912360000000003</v>
      </c>
      <c r="T35" s="3">
        <f t="shared" si="9"/>
        <v>0</v>
      </c>
      <c r="U35" s="3">
        <f t="shared" si="9"/>
        <v>0</v>
      </c>
      <c r="V35" s="3">
        <f t="shared" si="10"/>
        <v>0</v>
      </c>
      <c r="W35" s="3">
        <f t="shared" si="11"/>
        <v>0</v>
      </c>
      <c r="AB35" s="16"/>
      <c r="AC35" s="16"/>
      <c r="AD35" s="16"/>
      <c r="AE35" s="16"/>
      <c r="AF35" s="16"/>
    </row>
    <row r="36" spans="1:32" s="20" customFormat="1" ht="13" x14ac:dyDescent="0.35">
      <c r="A36" s="33" t="str">
        <f>L8</f>
        <v>Field 10</v>
      </c>
      <c r="B36" s="39">
        <v>198</v>
      </c>
      <c r="C36" s="3">
        <f t="shared" si="3"/>
        <v>250.50762</v>
      </c>
      <c r="D36" s="3">
        <f t="shared" si="4"/>
        <v>179.67808980000001</v>
      </c>
      <c r="E36" s="3">
        <f t="shared" si="5"/>
        <v>57.259214100000001</v>
      </c>
      <c r="F36" s="3">
        <f t="shared" si="6"/>
        <v>257.00697792</v>
      </c>
      <c r="G36" s="3">
        <f t="shared" si="7"/>
        <v>0.61358220000000008</v>
      </c>
      <c r="H36" s="3">
        <f t="shared" si="7"/>
        <v>8.1195839999999997</v>
      </c>
      <c r="I36" s="3">
        <f t="shared" si="7"/>
        <v>0.7519842000000001</v>
      </c>
      <c r="J36" s="3">
        <f t="shared" si="7"/>
        <v>5.0747400000000003E-3</v>
      </c>
      <c r="K36" s="3">
        <f t="shared" si="7"/>
        <v>1.0610820000000002E-2</v>
      </c>
      <c r="L36" s="3">
        <f t="shared" si="7"/>
        <v>2.6619318000000001</v>
      </c>
      <c r="M36" s="3">
        <f t="shared" si="7"/>
        <v>0.73353060000000003</v>
      </c>
      <c r="N36" s="3">
        <f t="shared" si="7"/>
        <v>406.44054000000006</v>
      </c>
      <c r="O36" s="3">
        <f t="shared" si="7"/>
        <v>16193.034</v>
      </c>
      <c r="P36" s="3">
        <f t="shared" si="7"/>
        <v>0</v>
      </c>
      <c r="Q36" s="3">
        <f t="shared" si="8"/>
        <v>137.24865</v>
      </c>
      <c r="R36" s="3">
        <f t="shared" si="9"/>
        <v>0</v>
      </c>
      <c r="S36" s="3">
        <f t="shared" si="9"/>
        <v>0.24912360000000003</v>
      </c>
      <c r="T36" s="3">
        <f t="shared" si="9"/>
        <v>0</v>
      </c>
      <c r="U36" s="3">
        <f t="shared" si="9"/>
        <v>0</v>
      </c>
      <c r="V36" s="3">
        <f t="shared" si="10"/>
        <v>0</v>
      </c>
      <c r="W36" s="3">
        <f t="shared" si="11"/>
        <v>0</v>
      </c>
      <c r="AB36" s="16"/>
      <c r="AC36" s="16"/>
      <c r="AD36" s="16"/>
      <c r="AE36" s="16"/>
      <c r="AF36" s="16"/>
    </row>
    <row r="37" spans="1:32" s="20" customFormat="1" ht="13" x14ac:dyDescent="0.35">
      <c r="A37" s="33" t="str">
        <f>M8</f>
        <v>Field 11</v>
      </c>
      <c r="B37" s="39">
        <v>198</v>
      </c>
      <c r="C37" s="3">
        <f t="shared" si="3"/>
        <v>250.50762</v>
      </c>
      <c r="D37" s="3">
        <f t="shared" si="4"/>
        <v>179.67808980000001</v>
      </c>
      <c r="E37" s="3">
        <f t="shared" si="5"/>
        <v>57.259214100000001</v>
      </c>
      <c r="F37" s="3">
        <f t="shared" si="6"/>
        <v>257.00697792</v>
      </c>
      <c r="G37" s="3">
        <f t="shared" si="7"/>
        <v>0.61358220000000008</v>
      </c>
      <c r="H37" s="3">
        <f t="shared" si="7"/>
        <v>8.1195839999999997</v>
      </c>
      <c r="I37" s="3">
        <f t="shared" si="7"/>
        <v>0.7519842000000001</v>
      </c>
      <c r="J37" s="3">
        <f t="shared" si="7"/>
        <v>5.0747400000000003E-3</v>
      </c>
      <c r="K37" s="3">
        <f t="shared" si="7"/>
        <v>1.0610820000000002E-2</v>
      </c>
      <c r="L37" s="3">
        <f t="shared" si="7"/>
        <v>2.6619318000000001</v>
      </c>
      <c r="M37" s="3">
        <f t="shared" si="7"/>
        <v>0.73353060000000003</v>
      </c>
      <c r="N37" s="3">
        <f t="shared" si="7"/>
        <v>406.44054000000006</v>
      </c>
      <c r="O37" s="3">
        <f t="shared" si="7"/>
        <v>16193.034</v>
      </c>
      <c r="P37" s="3">
        <f t="shared" si="7"/>
        <v>0</v>
      </c>
      <c r="Q37" s="3">
        <f t="shared" si="8"/>
        <v>137.24865</v>
      </c>
      <c r="R37" s="3">
        <f t="shared" si="9"/>
        <v>0</v>
      </c>
      <c r="S37" s="3">
        <f t="shared" si="9"/>
        <v>0.24912360000000003</v>
      </c>
      <c r="T37" s="3">
        <f t="shared" si="9"/>
        <v>0</v>
      </c>
      <c r="U37" s="3">
        <f t="shared" si="9"/>
        <v>0</v>
      </c>
      <c r="V37" s="3">
        <f t="shared" si="10"/>
        <v>0</v>
      </c>
      <c r="W37" s="3">
        <f t="shared" si="11"/>
        <v>0</v>
      </c>
      <c r="AB37" s="16"/>
      <c r="AC37" s="16"/>
      <c r="AD37" s="16"/>
      <c r="AE37" s="16"/>
      <c r="AF37" s="16"/>
    </row>
    <row r="38" spans="1:32" s="20" customFormat="1" ht="13" x14ac:dyDescent="0.35">
      <c r="A38" s="33" t="str">
        <f>N8</f>
        <v>Field 13</v>
      </c>
      <c r="B38" s="39">
        <v>198</v>
      </c>
      <c r="C38" s="3">
        <f t="shared" si="3"/>
        <v>250.50762</v>
      </c>
      <c r="D38" s="3">
        <f t="shared" si="4"/>
        <v>179.67808980000001</v>
      </c>
      <c r="E38" s="3">
        <f t="shared" si="5"/>
        <v>57.259214100000001</v>
      </c>
      <c r="F38" s="3">
        <f t="shared" si="6"/>
        <v>257.00697792</v>
      </c>
      <c r="G38" s="3">
        <f t="shared" si="7"/>
        <v>0.61358220000000008</v>
      </c>
      <c r="H38" s="3">
        <f t="shared" si="7"/>
        <v>8.1195839999999997</v>
      </c>
      <c r="I38" s="3">
        <f t="shared" si="7"/>
        <v>0.7519842000000001</v>
      </c>
      <c r="J38" s="3">
        <f t="shared" si="7"/>
        <v>5.0747400000000003E-3</v>
      </c>
      <c r="K38" s="3">
        <f t="shared" si="7"/>
        <v>1.0610820000000002E-2</v>
      </c>
      <c r="L38" s="3">
        <f t="shared" si="7"/>
        <v>2.6619318000000001</v>
      </c>
      <c r="M38" s="3">
        <f t="shared" si="7"/>
        <v>0.73353060000000003</v>
      </c>
      <c r="N38" s="3">
        <f t="shared" si="7"/>
        <v>406.44054000000006</v>
      </c>
      <c r="O38" s="3">
        <f t="shared" si="7"/>
        <v>16193.034</v>
      </c>
      <c r="P38" s="3">
        <f t="shared" si="7"/>
        <v>0</v>
      </c>
      <c r="Q38" s="3">
        <f t="shared" si="8"/>
        <v>137.24865</v>
      </c>
      <c r="R38" s="3">
        <f t="shared" si="9"/>
        <v>0</v>
      </c>
      <c r="S38" s="3">
        <f t="shared" si="9"/>
        <v>0.24912360000000003</v>
      </c>
      <c r="T38" s="3">
        <f t="shared" si="9"/>
        <v>0</v>
      </c>
      <c r="U38" s="3">
        <f t="shared" si="9"/>
        <v>0</v>
      </c>
      <c r="V38" s="3">
        <f t="shared" si="10"/>
        <v>0</v>
      </c>
      <c r="W38" s="3">
        <f t="shared" si="11"/>
        <v>0</v>
      </c>
      <c r="AB38" s="16"/>
      <c r="AC38" s="16"/>
      <c r="AD38" s="16"/>
      <c r="AE38" s="16"/>
      <c r="AF38" s="16"/>
    </row>
    <row r="39" spans="1:32" s="20" customFormat="1" ht="13" x14ac:dyDescent="0.35">
      <c r="A39" s="33" t="str">
        <f>O8</f>
        <v>Field 15</v>
      </c>
      <c r="B39" s="39">
        <v>198</v>
      </c>
      <c r="C39" s="3">
        <f t="shared" si="3"/>
        <v>250.50762</v>
      </c>
      <c r="D39" s="3">
        <f t="shared" si="4"/>
        <v>179.67808980000001</v>
      </c>
      <c r="E39" s="3">
        <f t="shared" si="5"/>
        <v>57.259214100000001</v>
      </c>
      <c r="F39" s="3">
        <f t="shared" si="6"/>
        <v>257.00697792</v>
      </c>
      <c r="G39" s="3">
        <f t="shared" si="7"/>
        <v>0.61358220000000008</v>
      </c>
      <c r="H39" s="3">
        <f t="shared" si="7"/>
        <v>8.1195839999999997</v>
      </c>
      <c r="I39" s="3">
        <f t="shared" si="7"/>
        <v>0.7519842000000001</v>
      </c>
      <c r="J39" s="3">
        <f t="shared" si="7"/>
        <v>5.0747400000000003E-3</v>
      </c>
      <c r="K39" s="3">
        <f t="shared" si="7"/>
        <v>1.0610820000000002E-2</v>
      </c>
      <c r="L39" s="3">
        <f t="shared" si="7"/>
        <v>2.6619318000000001</v>
      </c>
      <c r="M39" s="3">
        <f t="shared" si="7"/>
        <v>0.73353060000000003</v>
      </c>
      <c r="N39" s="3">
        <f t="shared" si="7"/>
        <v>406.44054000000006</v>
      </c>
      <c r="O39" s="3">
        <f t="shared" si="7"/>
        <v>16193.034</v>
      </c>
      <c r="P39" s="3">
        <f t="shared" si="7"/>
        <v>0</v>
      </c>
      <c r="Q39" s="3">
        <f t="shared" si="8"/>
        <v>137.24865</v>
      </c>
      <c r="R39" s="3">
        <f t="shared" si="9"/>
        <v>0</v>
      </c>
      <c r="S39" s="3">
        <f t="shared" si="9"/>
        <v>0.24912360000000003</v>
      </c>
      <c r="T39" s="3">
        <f t="shared" si="9"/>
        <v>0</v>
      </c>
      <c r="U39" s="3">
        <f t="shared" si="9"/>
        <v>0</v>
      </c>
      <c r="V39" s="3">
        <f t="shared" si="10"/>
        <v>0</v>
      </c>
      <c r="W39" s="3">
        <f t="shared" si="11"/>
        <v>0</v>
      </c>
      <c r="AB39" s="16"/>
      <c r="AC39" s="16"/>
      <c r="AD39" s="16"/>
      <c r="AE39" s="16"/>
      <c r="AF39" s="16"/>
    </row>
    <row r="40" spans="1:32" s="20" customFormat="1" ht="13" x14ac:dyDescent="0.35">
      <c r="A40" s="33" t="str">
        <f>P8</f>
        <v>Field 16</v>
      </c>
      <c r="B40" s="39">
        <v>198</v>
      </c>
      <c r="C40" s="3">
        <f t="shared" si="3"/>
        <v>250.50762</v>
      </c>
      <c r="D40" s="3">
        <f t="shared" si="4"/>
        <v>179.67808980000001</v>
      </c>
      <c r="E40" s="3">
        <f t="shared" si="5"/>
        <v>57.259214100000001</v>
      </c>
      <c r="F40" s="3">
        <f t="shared" si="6"/>
        <v>257.00697792</v>
      </c>
      <c r="G40" s="3">
        <f t="shared" si="7"/>
        <v>0.61358220000000008</v>
      </c>
      <c r="H40" s="3">
        <f t="shared" si="7"/>
        <v>8.1195839999999997</v>
      </c>
      <c r="I40" s="3">
        <f t="shared" si="7"/>
        <v>0.7519842000000001</v>
      </c>
      <c r="J40" s="3">
        <f t="shared" si="7"/>
        <v>5.0747400000000003E-3</v>
      </c>
      <c r="K40" s="3">
        <f t="shared" si="7"/>
        <v>1.0610820000000002E-2</v>
      </c>
      <c r="L40" s="3">
        <f t="shared" si="7"/>
        <v>2.6619318000000001</v>
      </c>
      <c r="M40" s="3">
        <f t="shared" si="7"/>
        <v>0.73353060000000003</v>
      </c>
      <c r="N40" s="3">
        <f t="shared" si="7"/>
        <v>406.44054000000006</v>
      </c>
      <c r="O40" s="3">
        <f t="shared" si="7"/>
        <v>16193.034</v>
      </c>
      <c r="P40" s="3">
        <f t="shared" si="7"/>
        <v>0</v>
      </c>
      <c r="Q40" s="3">
        <f t="shared" si="8"/>
        <v>137.24865</v>
      </c>
      <c r="R40" s="3">
        <f t="shared" si="9"/>
        <v>0</v>
      </c>
      <c r="S40" s="3">
        <f t="shared" si="9"/>
        <v>0.24912360000000003</v>
      </c>
      <c r="T40" s="3">
        <f t="shared" si="9"/>
        <v>0</v>
      </c>
      <c r="U40" s="3">
        <f t="shared" si="9"/>
        <v>0</v>
      </c>
      <c r="V40" s="3">
        <f t="shared" si="10"/>
        <v>0</v>
      </c>
      <c r="W40" s="3">
        <f t="shared" si="11"/>
        <v>0</v>
      </c>
      <c r="AB40" s="16"/>
      <c r="AC40" s="16"/>
      <c r="AD40" s="16"/>
      <c r="AE40" s="16"/>
      <c r="AF40" s="16"/>
    </row>
    <row r="41" spans="1:32" s="20" customFormat="1" ht="13" x14ac:dyDescent="0.35">
      <c r="A41" s="33" t="str">
        <f>Q8</f>
        <v>Field 20</v>
      </c>
      <c r="B41" s="39">
        <v>198</v>
      </c>
      <c r="C41" s="3">
        <f t="shared" si="3"/>
        <v>250.50762</v>
      </c>
      <c r="D41" s="3">
        <f t="shared" si="4"/>
        <v>179.67808980000001</v>
      </c>
      <c r="E41" s="3">
        <f t="shared" si="5"/>
        <v>57.259214100000001</v>
      </c>
      <c r="F41" s="3">
        <f t="shared" si="6"/>
        <v>257.00697792</v>
      </c>
      <c r="G41" s="3">
        <f t="shared" si="7"/>
        <v>0.61358220000000008</v>
      </c>
      <c r="H41" s="3">
        <f t="shared" si="7"/>
        <v>8.1195839999999997</v>
      </c>
      <c r="I41" s="3">
        <f t="shared" si="7"/>
        <v>0.7519842000000001</v>
      </c>
      <c r="J41" s="3">
        <f t="shared" si="7"/>
        <v>5.0747400000000003E-3</v>
      </c>
      <c r="K41" s="3">
        <f t="shared" si="7"/>
        <v>1.0610820000000002E-2</v>
      </c>
      <c r="L41" s="3">
        <f t="shared" si="7"/>
        <v>2.6619318000000001</v>
      </c>
      <c r="M41" s="3">
        <f t="shared" si="7"/>
        <v>0.73353060000000003</v>
      </c>
      <c r="N41" s="3">
        <f t="shared" si="7"/>
        <v>406.44054000000006</v>
      </c>
      <c r="O41" s="3">
        <f t="shared" si="7"/>
        <v>16193.034</v>
      </c>
      <c r="P41" s="3">
        <f t="shared" si="7"/>
        <v>0</v>
      </c>
      <c r="Q41" s="3">
        <f t="shared" si="8"/>
        <v>137.24865</v>
      </c>
      <c r="R41" s="3">
        <f t="shared" si="9"/>
        <v>0</v>
      </c>
      <c r="S41" s="3">
        <f t="shared" si="9"/>
        <v>0.24912360000000003</v>
      </c>
      <c r="T41" s="3">
        <f t="shared" si="9"/>
        <v>0</v>
      </c>
      <c r="U41" s="3">
        <f t="shared" si="9"/>
        <v>0</v>
      </c>
      <c r="V41" s="3">
        <f t="shared" si="10"/>
        <v>0</v>
      </c>
      <c r="W41" s="3">
        <f t="shared" si="11"/>
        <v>0</v>
      </c>
      <c r="AB41" s="16"/>
      <c r="AC41" s="16"/>
      <c r="AD41" s="16"/>
      <c r="AE41" s="16"/>
      <c r="AF41" s="16"/>
    </row>
    <row r="42" spans="1:32" s="20" customFormat="1" ht="13" x14ac:dyDescent="0.35">
      <c r="A42" s="33" t="str">
        <f>R8</f>
        <v>Field 22</v>
      </c>
      <c r="B42" s="39">
        <v>198</v>
      </c>
      <c r="C42" s="3">
        <f t="shared" si="3"/>
        <v>250.50762</v>
      </c>
      <c r="D42" s="3">
        <f t="shared" si="4"/>
        <v>179.67808980000001</v>
      </c>
      <c r="E42" s="3">
        <f t="shared" si="5"/>
        <v>57.259214100000001</v>
      </c>
      <c r="F42" s="3">
        <f t="shared" si="6"/>
        <v>257.00697792</v>
      </c>
      <c r="G42" s="3">
        <f t="shared" si="7"/>
        <v>0.61358220000000008</v>
      </c>
      <c r="H42" s="3">
        <f t="shared" si="7"/>
        <v>8.1195839999999997</v>
      </c>
      <c r="I42" s="3">
        <f t="shared" si="7"/>
        <v>0.7519842000000001</v>
      </c>
      <c r="J42" s="3">
        <f t="shared" si="7"/>
        <v>5.0747400000000003E-3</v>
      </c>
      <c r="K42" s="3">
        <f t="shared" si="7"/>
        <v>1.0610820000000002E-2</v>
      </c>
      <c r="L42" s="3">
        <f t="shared" si="7"/>
        <v>2.6619318000000001</v>
      </c>
      <c r="M42" s="3">
        <f t="shared" si="7"/>
        <v>0.73353060000000003</v>
      </c>
      <c r="N42" s="3">
        <f t="shared" si="7"/>
        <v>406.44054000000006</v>
      </c>
      <c r="O42" s="3">
        <f t="shared" si="7"/>
        <v>16193.034</v>
      </c>
      <c r="P42" s="3">
        <f t="shared" si="7"/>
        <v>0</v>
      </c>
      <c r="Q42" s="3">
        <f t="shared" si="8"/>
        <v>137.24865</v>
      </c>
      <c r="R42" s="3">
        <f t="shared" si="9"/>
        <v>0</v>
      </c>
      <c r="S42" s="3">
        <f t="shared" si="9"/>
        <v>0.24912360000000003</v>
      </c>
      <c r="T42" s="3">
        <f t="shared" si="9"/>
        <v>0</v>
      </c>
      <c r="U42" s="3">
        <f t="shared" si="9"/>
        <v>0</v>
      </c>
      <c r="V42" s="3">
        <f t="shared" si="10"/>
        <v>0</v>
      </c>
      <c r="W42" s="3">
        <f t="shared" si="11"/>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62" priority="25" operator="equal">
      <formula>"DECREASE"</formula>
    </cfRule>
    <cfRule type="cellIs" dxfId="61" priority="26" operator="equal">
      <formula>"INCREASE"</formula>
    </cfRule>
  </conditionalFormatting>
  <conditionalFormatting sqref="B27:B46">
    <cfRule type="cellIs" dxfId="60" priority="24" operator="greaterThan">
      <formula>$B$47</formula>
    </cfRule>
  </conditionalFormatting>
  <conditionalFormatting sqref="C27:C46">
    <cfRule type="cellIs" dxfId="59" priority="23" operator="greaterThan">
      <formula>$C$47</formula>
    </cfRule>
  </conditionalFormatting>
  <conditionalFormatting sqref="C18:V18">
    <cfRule type="cellIs" dxfId="58" priority="19" operator="equal">
      <formula>0</formula>
    </cfRule>
  </conditionalFormatting>
  <conditionalFormatting sqref="C17:V17">
    <cfRule type="cellIs" dxfId="57" priority="17" operator="equal">
      <formula>0</formula>
    </cfRule>
  </conditionalFormatting>
  <conditionalFormatting sqref="C19:V19">
    <cfRule type="cellIs" dxfId="56" priority="16" operator="equal">
      <formula>0</formula>
    </cfRule>
  </conditionalFormatting>
  <conditionalFormatting sqref="V27:W46">
    <cfRule type="cellIs" dxfId="55" priority="14" operator="greaterThanOrEqual">
      <formula>"OK"</formula>
    </cfRule>
    <cfRule type="cellIs" dxfId="54" priority="15" operator="equal">
      <formula>"NOT OK"</formula>
    </cfRule>
  </conditionalFormatting>
  <conditionalFormatting sqref="G27:G46">
    <cfRule type="cellIs" dxfId="53" priority="13" operator="greaterThan">
      <formula>$G$47</formula>
    </cfRule>
  </conditionalFormatting>
  <conditionalFormatting sqref="H27:H46">
    <cfRule type="cellIs" dxfId="52" priority="12" operator="greaterThan">
      <formula>$H$47</formula>
    </cfRule>
  </conditionalFormatting>
  <conditionalFormatting sqref="I27:I46">
    <cfRule type="cellIs" dxfId="51" priority="11"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A17" zoomScale="107" zoomScaleNormal="90" workbookViewId="0">
      <selection activeCell="B45" sqref="B4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5" t="s">
        <v>43</v>
      </c>
      <c r="B1" s="85"/>
      <c r="C1" s="98" t="str">
        <f>'DCWW Court Farm'!C1:E1</f>
        <v>PAN-003070</v>
      </c>
      <c r="D1" s="98"/>
      <c r="E1" s="98"/>
      <c r="F1" s="85" t="s">
        <v>47</v>
      </c>
      <c r="G1" s="85"/>
      <c r="H1" s="99">
        <f>'DCWW Court Farm'!H1:J1</f>
        <v>49.2</v>
      </c>
      <c r="I1" s="99"/>
      <c r="J1" s="99"/>
      <c r="AB1" s="47"/>
      <c r="AC1" s="47"/>
      <c r="AD1" s="47"/>
      <c r="AE1" s="47" t="s">
        <v>91</v>
      </c>
      <c r="AF1" s="47" t="s">
        <v>92</v>
      </c>
    </row>
    <row r="2" spans="1:32" ht="13" x14ac:dyDescent="0.25">
      <c r="A2" s="85" t="s">
        <v>106</v>
      </c>
      <c r="B2" s="85"/>
      <c r="C2" s="100" t="str">
        <f>'DCWW Court Farm'!C2:E2</f>
        <v>GP3792SK</v>
      </c>
      <c r="D2" s="98"/>
      <c r="E2" s="98"/>
      <c r="F2" s="85" t="s">
        <v>52</v>
      </c>
      <c r="G2" s="85"/>
      <c r="H2" s="88" t="str">
        <f>'[1]DCWW Pontsticill'!H2</f>
        <v>19 09 02</v>
      </c>
      <c r="I2" s="88"/>
      <c r="J2" s="88"/>
      <c r="AB2" s="46" t="s">
        <v>61</v>
      </c>
      <c r="AC2" s="46" t="s">
        <v>80</v>
      </c>
      <c r="AD2" s="47" t="s">
        <v>88</v>
      </c>
      <c r="AE2" s="47" t="s">
        <v>73</v>
      </c>
      <c r="AF2" s="82">
        <v>8.4</v>
      </c>
    </row>
    <row r="3" spans="1:32" ht="13" x14ac:dyDescent="0.25">
      <c r="A3" s="96" t="s">
        <v>44</v>
      </c>
      <c r="B3" s="97"/>
      <c r="C3" s="99" t="str">
        <f>'DCWW Court Farm'!C3:E3</f>
        <v>ByProduct Recovery Ltd</v>
      </c>
      <c r="D3" s="99"/>
      <c r="E3" s="99"/>
      <c r="F3" s="85" t="s">
        <v>107</v>
      </c>
      <c r="G3" s="85"/>
      <c r="H3" s="88" t="str">
        <f>'[1]DCWW Pontsticill'!H3</f>
        <v>Sludge</v>
      </c>
      <c r="I3" s="88"/>
      <c r="J3" s="88"/>
      <c r="AB3" s="46" t="s">
        <v>62</v>
      </c>
      <c r="AC3" s="46" t="s">
        <v>81</v>
      </c>
      <c r="AD3" s="47" t="s">
        <v>89</v>
      </c>
      <c r="AE3" s="47" t="s">
        <v>74</v>
      </c>
      <c r="AF3" s="82">
        <v>8.6</v>
      </c>
    </row>
    <row r="4" spans="1:32" ht="13" x14ac:dyDescent="0.25">
      <c r="A4" s="85" t="s">
        <v>0</v>
      </c>
      <c r="B4" s="85"/>
      <c r="C4" s="99" t="str">
        <f>'DCWW Court Farm'!C4:E4</f>
        <v>Cassandra, Caerleon, Newport NP18 1LR</v>
      </c>
      <c r="D4" s="99"/>
      <c r="E4" s="99"/>
      <c r="F4" s="87" t="s">
        <v>1</v>
      </c>
      <c r="G4" s="87"/>
      <c r="H4" s="88" t="str">
        <f>'[1]DCWW Pontsticill'!H4</f>
        <v>DCWW Pontsticill</v>
      </c>
      <c r="I4" s="88"/>
      <c r="J4" s="88"/>
      <c r="AB4" s="46" t="s">
        <v>57</v>
      </c>
      <c r="AC4" s="47" t="s">
        <v>82</v>
      </c>
      <c r="AD4" s="47" t="s">
        <v>90</v>
      </c>
      <c r="AE4" s="47" t="s">
        <v>75</v>
      </c>
      <c r="AF4" s="82">
        <v>8.8000000000000007</v>
      </c>
    </row>
    <row r="5" spans="1:32" ht="13" x14ac:dyDescent="0.25">
      <c r="A5" s="85" t="s">
        <v>51</v>
      </c>
      <c r="B5" s="85"/>
      <c r="C5" s="99" t="str">
        <f>'DCWW Court Farm'!C5:E5</f>
        <v>Rohini Sawant</v>
      </c>
      <c r="D5" s="99"/>
      <c r="E5" s="99"/>
      <c r="F5" s="85" t="s">
        <v>45</v>
      </c>
      <c r="G5" s="85"/>
      <c r="H5" s="88">
        <v>6</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56" t="str">
        <f>'DCWW Court Farm'!C8</f>
        <v>Field 1</v>
      </c>
      <c r="D8" s="56" t="str">
        <f>'DCWW Court Farm'!D8</f>
        <v>Field 2</v>
      </c>
      <c r="E8" s="56" t="str">
        <f>'DCWW Court Farm'!E8</f>
        <v>Field 3</v>
      </c>
      <c r="F8" s="56" t="str">
        <f>'DCWW Court Farm'!F8</f>
        <v>Field 4</v>
      </c>
      <c r="G8" s="56" t="str">
        <f>'DCWW Court Farm'!G8</f>
        <v>Field 5</v>
      </c>
      <c r="H8" s="56" t="str">
        <f>'DCWW Court Farm'!H8</f>
        <v>Field 6</v>
      </c>
      <c r="I8" s="56" t="str">
        <f>'DCWW Court Farm'!I8</f>
        <v>Field 7</v>
      </c>
      <c r="J8" s="56" t="str">
        <f>'DCWW Court Farm'!J8</f>
        <v>Field 8</v>
      </c>
      <c r="K8" s="56" t="str">
        <f>'DCWW Court Farm'!K8</f>
        <v>Field 9</v>
      </c>
      <c r="L8" s="56" t="str">
        <f>'DCWW Court Farm'!L8</f>
        <v>Field 10</v>
      </c>
      <c r="M8" s="56" t="str">
        <f>'DCWW Court Farm'!M8</f>
        <v>Field 11</v>
      </c>
      <c r="N8" s="56" t="str">
        <f>'DCWW Court Farm'!N8</f>
        <v>Field 13</v>
      </c>
      <c r="O8" s="56" t="str">
        <f>'DCWW Court Farm'!O8</f>
        <v>Field 15</v>
      </c>
      <c r="P8" s="56" t="str">
        <f>'DCWW Court Farm'!P8</f>
        <v>Field 16</v>
      </c>
      <c r="Q8" s="56" t="str">
        <f>'DCWW Court Farm'!Q8</f>
        <v>Field 20</v>
      </c>
      <c r="R8" s="56" t="str">
        <f>'DCWW Court Farm'!R8</f>
        <v>Field 22</v>
      </c>
      <c r="S8" s="56">
        <f>'DCWW Court Farm'!S8</f>
        <v>0</v>
      </c>
      <c r="T8" s="56">
        <f>'DCWW Court Farm'!T8</f>
        <v>0</v>
      </c>
      <c r="U8" s="56">
        <f>'DCWW Court Farm'!U8</f>
        <v>0</v>
      </c>
      <c r="V8" s="56">
        <f>'DCWW Court Farm'!V8</f>
        <v>0</v>
      </c>
      <c r="AB8" s="52"/>
      <c r="AC8" s="46"/>
      <c r="AD8" s="47"/>
      <c r="AE8" s="49" t="s">
        <v>76</v>
      </c>
      <c r="AF8" s="83">
        <v>1.4</v>
      </c>
    </row>
    <row r="9" spans="1:32" ht="13" x14ac:dyDescent="0.25">
      <c r="A9" s="85" t="s">
        <v>3</v>
      </c>
      <c r="B9" s="85"/>
      <c r="C9" s="56">
        <f>'DCWW Court Farm'!C9</f>
        <v>1</v>
      </c>
      <c r="D9" s="56">
        <f>'DCWW Court Farm'!D9</f>
        <v>1</v>
      </c>
      <c r="E9" s="56">
        <f>'DCWW Court Farm'!E9</f>
        <v>1</v>
      </c>
      <c r="F9" s="56" t="str">
        <f>'DCWW Court Farm'!F9</f>
        <v>Mod</v>
      </c>
      <c r="G9" s="56">
        <f>'DCWW Court Farm'!G9</f>
        <v>1</v>
      </c>
      <c r="H9" s="56">
        <f>'DCWW Court Farm'!H9</f>
        <v>1</v>
      </c>
      <c r="I9" s="56">
        <f>'DCWW Court Farm'!I9</f>
        <v>1</v>
      </c>
      <c r="J9" s="56">
        <f>'DCWW Court Farm'!J9</f>
        <v>1</v>
      </c>
      <c r="K9" s="56" t="str">
        <f>'DCWW Court Farm'!K9</f>
        <v>Mod</v>
      </c>
      <c r="L9" s="56">
        <f>'DCWW Court Farm'!L9</f>
        <v>1</v>
      </c>
      <c r="M9" s="56" t="str">
        <f>'DCWW Court Farm'!M9</f>
        <v>Mod</v>
      </c>
      <c r="N9" s="56" t="str">
        <f>'DCWW Court Farm'!N9</f>
        <v>Mod</v>
      </c>
      <c r="O9" s="56" t="str">
        <f>'DCWW Court Farm'!O9</f>
        <v>Mod</v>
      </c>
      <c r="P9" s="56" t="str">
        <f>'DCWW Court Farm'!P9</f>
        <v>Mod</v>
      </c>
      <c r="Q9" s="56" t="str">
        <f>'DCWW Court Farm'!Q9</f>
        <v>Mod</v>
      </c>
      <c r="R9" s="56" t="str">
        <f>'DCWW Court Farm'!R9</f>
        <v>Mod</v>
      </c>
      <c r="S9" s="56">
        <f>'DCWW Court Farm'!S9</f>
        <v>0</v>
      </c>
      <c r="T9" s="56">
        <f>'DCWW Court Farm'!T9</f>
        <v>0</v>
      </c>
      <c r="U9" s="56">
        <f>'DCWW Court Farm'!U9</f>
        <v>0</v>
      </c>
      <c r="V9" s="56">
        <f>'DCWW Court Farm'!V9</f>
        <v>0</v>
      </c>
      <c r="AB9" s="46"/>
      <c r="AC9" s="46"/>
      <c r="AD9" s="47"/>
      <c r="AE9" s="47" t="s">
        <v>97</v>
      </c>
      <c r="AF9" s="82">
        <v>1.7</v>
      </c>
    </row>
    <row r="10" spans="1:32" ht="13" x14ac:dyDescent="0.25">
      <c r="A10" s="85" t="s">
        <v>4</v>
      </c>
      <c r="B10" s="85"/>
      <c r="C10" s="56">
        <f>'DCWW Court Farm'!C10</f>
        <v>6</v>
      </c>
      <c r="D10" s="56">
        <f>'DCWW Court Farm'!D10</f>
        <v>7.4</v>
      </c>
      <c r="E10" s="56">
        <f>'DCWW Court Farm'!E10</f>
        <v>7.3</v>
      </c>
      <c r="F10" s="56">
        <f>'DCWW Court Farm'!F10</f>
        <v>5.4</v>
      </c>
      <c r="G10" s="56">
        <f>'DCWW Court Farm'!G10</f>
        <v>6.2</v>
      </c>
      <c r="H10" s="56">
        <f>'DCWW Court Farm'!H10</f>
        <v>5.4</v>
      </c>
      <c r="I10" s="56">
        <f>'DCWW Court Farm'!I10</f>
        <v>7.6</v>
      </c>
      <c r="J10" s="56">
        <f>'DCWW Court Farm'!J10</f>
        <v>6</v>
      </c>
      <c r="K10" s="56">
        <f>'DCWW Court Farm'!K10</f>
        <v>6.2</v>
      </c>
      <c r="L10" s="56">
        <f>'DCWW Court Farm'!L10</f>
        <v>6.6</v>
      </c>
      <c r="M10" s="56">
        <f>'DCWW Court Farm'!M10</f>
        <v>6.2</v>
      </c>
      <c r="N10" s="56">
        <f>'DCWW Court Farm'!N10</f>
        <v>5.6</v>
      </c>
      <c r="O10" s="56">
        <f>'DCWW Court Farm'!O10</f>
        <v>6.4</v>
      </c>
      <c r="P10" s="56">
        <f>'DCWW Court Farm'!P10</f>
        <v>5.7</v>
      </c>
      <c r="Q10" s="56">
        <f>'DCWW Court Farm'!Q10</f>
        <v>6.3</v>
      </c>
      <c r="R10" s="56">
        <f>'DCWW Court Farm'!R10</f>
        <v>6.1</v>
      </c>
      <c r="S10" s="56">
        <f>'DCWW Court Farm'!S10</f>
        <v>0</v>
      </c>
      <c r="T10" s="56">
        <f>'DCWW Court Farm'!T10</f>
        <v>0</v>
      </c>
      <c r="U10" s="56">
        <f>'DCWW Court Farm'!U10</f>
        <v>0</v>
      </c>
      <c r="V10" s="56">
        <f>'DCWW Court Farm'!V10</f>
        <v>0</v>
      </c>
      <c r="AB10" s="46"/>
      <c r="AC10" s="46"/>
      <c r="AD10" s="47"/>
      <c r="AE10" s="47" t="s">
        <v>98</v>
      </c>
      <c r="AF10" s="82">
        <v>2.1</v>
      </c>
    </row>
    <row r="11" spans="1:32" ht="13" x14ac:dyDescent="0.25">
      <c r="A11" s="85" t="s">
        <v>5</v>
      </c>
      <c r="B11" s="85"/>
      <c r="C11" s="56">
        <f>'DCWW Court Farm'!C11</f>
        <v>1</v>
      </c>
      <c r="D11" s="56">
        <f>'DCWW Court Farm'!D11</f>
        <v>2</v>
      </c>
      <c r="E11" s="56">
        <f>'DCWW Court Farm'!E11</f>
        <v>1</v>
      </c>
      <c r="F11" s="56">
        <f>'DCWW Court Farm'!F11</f>
        <v>0</v>
      </c>
      <c r="G11" s="56">
        <f>'DCWW Court Farm'!G11</f>
        <v>1</v>
      </c>
      <c r="H11" s="56">
        <f>'DCWW Court Farm'!H11</f>
        <v>1</v>
      </c>
      <c r="I11" s="56">
        <f>'DCWW Court Farm'!I11</f>
        <v>1</v>
      </c>
      <c r="J11" s="56">
        <f>'DCWW Court Farm'!J11</f>
        <v>0</v>
      </c>
      <c r="K11" s="56">
        <f>'DCWW Court Farm'!K11</f>
        <v>0</v>
      </c>
      <c r="L11" s="56">
        <f>'DCWW Court Farm'!L11</f>
        <v>0</v>
      </c>
      <c r="M11" s="56">
        <f>'DCWW Court Farm'!M11</f>
        <v>0</v>
      </c>
      <c r="N11" s="56">
        <f>'DCWW Court Farm'!N11</f>
        <v>1</v>
      </c>
      <c r="O11" s="56">
        <f>'DCWW Court Farm'!O11</f>
        <v>1</v>
      </c>
      <c r="P11" s="56">
        <f>'DCWW Court Farm'!P11</f>
        <v>0</v>
      </c>
      <c r="Q11" s="56">
        <f>'DCWW Court Farm'!Q11</f>
        <v>1</v>
      </c>
      <c r="R11" s="56">
        <f>'DCWW Court Farm'!R11</f>
        <v>1</v>
      </c>
      <c r="S11" s="56">
        <f>'DCWW Court Farm'!S11</f>
        <v>0</v>
      </c>
      <c r="T11" s="56">
        <f>'DCWW Court Farm'!T11</f>
        <v>0</v>
      </c>
      <c r="U11" s="56">
        <f>'DCWW Court Farm'!U11</f>
        <v>0</v>
      </c>
      <c r="V11" s="56">
        <f>'DCWW Court Farm'!V11</f>
        <v>0</v>
      </c>
      <c r="AB11" s="46"/>
      <c r="AC11" s="46"/>
      <c r="AD11" s="47"/>
      <c r="AE11" s="47" t="s">
        <v>77</v>
      </c>
      <c r="AF11" s="82">
        <v>5.9</v>
      </c>
    </row>
    <row r="12" spans="1:32" ht="13" x14ac:dyDescent="0.25">
      <c r="A12" s="85" t="s">
        <v>6</v>
      </c>
      <c r="B12" s="85"/>
      <c r="C12" s="56">
        <f>'DCWW Court Farm'!C12</f>
        <v>3</v>
      </c>
      <c r="D12" s="56">
        <f>'DCWW Court Farm'!D12</f>
        <v>2</v>
      </c>
      <c r="E12" s="56">
        <f>'DCWW Court Farm'!E12</f>
        <v>-2</v>
      </c>
      <c r="F12" s="56">
        <f>'DCWW Court Farm'!F12</f>
        <v>1</v>
      </c>
      <c r="G12" s="56">
        <f>'DCWW Court Farm'!G12</f>
        <v>-2</v>
      </c>
      <c r="H12" s="56">
        <f>'DCWW Court Farm'!H12</f>
        <v>-2</v>
      </c>
      <c r="I12" s="56">
        <f>'DCWW Court Farm'!I12</f>
        <v>1</v>
      </c>
      <c r="J12" s="56">
        <f>'DCWW Court Farm'!J12</f>
        <v>1</v>
      </c>
      <c r="K12" s="56">
        <f>'DCWW Court Farm'!K12</f>
        <v>1</v>
      </c>
      <c r="L12" s="56">
        <f>'DCWW Court Farm'!L12</f>
        <v>1</v>
      </c>
      <c r="M12" s="56">
        <f>'DCWW Court Farm'!M12</f>
        <v>1</v>
      </c>
      <c r="N12" s="56">
        <f>'DCWW Court Farm'!N12</f>
        <v>-2</v>
      </c>
      <c r="O12" s="56">
        <f>'DCWW Court Farm'!O12</f>
        <v>1</v>
      </c>
      <c r="P12" s="56">
        <f>'DCWW Court Farm'!P12</f>
        <v>1</v>
      </c>
      <c r="Q12" s="56">
        <f>'DCWW Court Farm'!Q12</f>
        <v>0</v>
      </c>
      <c r="R12" s="56">
        <f>'DCWW Court Farm'!R12</f>
        <v>1</v>
      </c>
      <c r="S12" s="56">
        <f>'DCWW Court Farm'!S12</f>
        <v>0</v>
      </c>
      <c r="T12" s="56">
        <f>'DCWW Court Farm'!T12</f>
        <v>0</v>
      </c>
      <c r="U12" s="56">
        <f>'DCWW Court Farm'!U12</f>
        <v>0</v>
      </c>
      <c r="V12" s="56">
        <f>'DCWW Court Farm'!V12</f>
        <v>0</v>
      </c>
      <c r="AB12" s="46"/>
      <c r="AC12" s="46"/>
      <c r="AD12" s="47"/>
      <c r="AE12" s="17" t="s">
        <v>110</v>
      </c>
      <c r="AF12" s="80">
        <v>3.2</v>
      </c>
    </row>
    <row r="13" spans="1:32" ht="14" x14ac:dyDescent="0.3">
      <c r="A13" s="85" t="s">
        <v>7</v>
      </c>
      <c r="B13" s="85"/>
      <c r="C13" s="56">
        <f>'DCWW Court Farm'!C13</f>
        <v>3</v>
      </c>
      <c r="D13" s="56">
        <f>'DCWW Court Farm'!D13</f>
        <v>5</v>
      </c>
      <c r="E13" s="56">
        <f>'DCWW Court Farm'!E13</f>
        <v>5</v>
      </c>
      <c r="F13" s="56">
        <f>'DCWW Court Farm'!F13</f>
        <v>4</v>
      </c>
      <c r="G13" s="56">
        <f>'DCWW Court Farm'!G13</f>
        <v>3</v>
      </c>
      <c r="H13" s="56">
        <f>'DCWW Court Farm'!H13</f>
        <v>3</v>
      </c>
      <c r="I13" s="56">
        <f>'DCWW Court Farm'!I13</f>
        <v>3</v>
      </c>
      <c r="J13" s="56">
        <f>'DCWW Court Farm'!J13</f>
        <v>4</v>
      </c>
      <c r="K13" s="56">
        <f>'DCWW Court Farm'!K13</f>
        <v>4</v>
      </c>
      <c r="L13" s="56">
        <f>'DCWW Court Farm'!L13</f>
        <v>4</v>
      </c>
      <c r="M13" s="56">
        <f>'DCWW Court Farm'!M13</f>
        <v>3</v>
      </c>
      <c r="N13" s="56">
        <f>'DCWW Court Farm'!N13</f>
        <v>3</v>
      </c>
      <c r="O13" s="56">
        <f>'DCWW Court Farm'!O13</f>
        <v>3</v>
      </c>
      <c r="P13" s="56">
        <f>'DCWW Court Farm'!P13</f>
        <v>4</v>
      </c>
      <c r="Q13" s="56">
        <f>'DCWW Court Farm'!Q13</f>
        <v>3</v>
      </c>
      <c r="R13" s="56">
        <f>'DCWW Court Farm'!R13</f>
        <v>5</v>
      </c>
      <c r="S13" s="56">
        <f>'DCWW Court Farm'!S13</f>
        <v>0</v>
      </c>
      <c r="T13" s="56">
        <f>'DCWW Court Farm'!T13</f>
        <v>0</v>
      </c>
      <c r="U13" s="56">
        <f>'DCWW Court Farm'!U13</f>
        <v>0</v>
      </c>
      <c r="V13" s="56">
        <f>'DCWW Court Farm'!V13</f>
        <v>0</v>
      </c>
      <c r="AB13" s="46"/>
      <c r="AC13" s="51"/>
      <c r="AD13" s="45"/>
      <c r="AE13" s="45"/>
      <c r="AF13" s="45"/>
    </row>
    <row r="14" spans="1:32" ht="13" x14ac:dyDescent="0.35">
      <c r="A14" s="95" t="s">
        <v>8</v>
      </c>
      <c r="B14" s="95"/>
      <c r="C14" s="57" t="str">
        <f>'DCWW Court Farm'!C14</f>
        <v>Winter/spring oats</v>
      </c>
      <c r="D14" s="57" t="str">
        <f>'DCWW Court Farm'!D14</f>
        <v>Winter/spring oats</v>
      </c>
      <c r="E14" s="57" t="str">
        <f>'DCWW Court Farm'!E14</f>
        <v>Winter/spring oats</v>
      </c>
      <c r="F14" s="57" t="str">
        <f>'DCWW Court Farm'!F14</f>
        <v>Grass Silage (25% DM)</v>
      </c>
      <c r="G14" s="57" t="str">
        <f>'DCWW Court Farm'!G14</f>
        <v>Winter/spring oats</v>
      </c>
      <c r="H14" s="57" t="str">
        <f>'DCWW Court Farm'!H14</f>
        <v>Winter/spring oats</v>
      </c>
      <c r="I14" s="57" t="str">
        <f>'DCWW Court Farm'!I14</f>
        <v>Winter wheat/barley</v>
      </c>
      <c r="J14" s="57" t="str">
        <f>'DCWW Court Farm'!J14</f>
        <v>Winter wheat/barley</v>
      </c>
      <c r="K14" s="57" t="str">
        <f>'DCWW Court Farm'!K14</f>
        <v>Grass Silage (25% DM)</v>
      </c>
      <c r="L14" s="57" t="str">
        <f>'DCWW Court Farm'!L14</f>
        <v>Winter wheat/barley</v>
      </c>
      <c r="M14" s="57" t="str">
        <f>'DCWW Court Farm'!M14</f>
        <v>Grass Silage (25% DM)</v>
      </c>
      <c r="N14" s="57" t="str">
        <f>'DCWW Court Farm'!N14</f>
        <v>Grass Silage (25% DM)</v>
      </c>
      <c r="O14" s="57" t="str">
        <f>'DCWW Court Farm'!O14</f>
        <v>Grass Silage (25% DM)</v>
      </c>
      <c r="P14" s="57" t="str">
        <f>'DCWW Court Farm'!P14</f>
        <v>Grass Silage (25% DM)</v>
      </c>
      <c r="Q14" s="57" t="str">
        <f>'DCWW Court Farm'!Q14</f>
        <v>Grass Silage (25% DM)</v>
      </c>
      <c r="R14" s="57" t="str">
        <f>'DCWW Court Farm'!R14</f>
        <v>Grass Silage (25% DM)</v>
      </c>
      <c r="S14" s="57">
        <f>'DCWW Court Farm'!S14</f>
        <v>0</v>
      </c>
      <c r="T14" s="57">
        <f>'DCWW Court Farm'!T14</f>
        <v>0</v>
      </c>
      <c r="U14" s="57">
        <f>'DCWW Court Farm'!U14</f>
        <v>0</v>
      </c>
      <c r="V14" s="57">
        <f>'DCWW Court Farm'!V14</f>
        <v>0</v>
      </c>
    </row>
    <row r="15" spans="1:32" ht="13" x14ac:dyDescent="0.35">
      <c r="A15" s="87" t="s">
        <v>9</v>
      </c>
      <c r="B15" s="87"/>
      <c r="C15" s="56">
        <f>'DCWW Court Farm'!C15</f>
        <v>6</v>
      </c>
      <c r="D15" s="56">
        <f>'DCWW Court Farm'!D15</f>
        <v>6</v>
      </c>
      <c r="E15" s="56">
        <f>'DCWW Court Farm'!E15</f>
        <v>6</v>
      </c>
      <c r="F15" s="56">
        <f>'DCWW Court Farm'!F15</f>
        <v>38</v>
      </c>
      <c r="G15" s="56">
        <f>'DCWW Court Farm'!G15</f>
        <v>6</v>
      </c>
      <c r="H15" s="56">
        <f>'DCWW Court Farm'!H15</f>
        <v>6</v>
      </c>
      <c r="I15" s="56">
        <f>'DCWW Court Farm'!I15</f>
        <v>8</v>
      </c>
      <c r="J15" s="56">
        <f>'DCWW Court Farm'!J15</f>
        <v>8</v>
      </c>
      <c r="K15" s="56">
        <f>'DCWW Court Farm'!K15</f>
        <v>38</v>
      </c>
      <c r="L15" s="56">
        <f>'DCWW Court Farm'!L15</f>
        <v>8</v>
      </c>
      <c r="M15" s="56">
        <f>'DCWW Court Farm'!M15</f>
        <v>38</v>
      </c>
      <c r="N15" s="56">
        <f>'DCWW Court Farm'!N15</f>
        <v>38</v>
      </c>
      <c r="O15" s="56">
        <f>'DCWW Court Farm'!O15</f>
        <v>38</v>
      </c>
      <c r="P15" s="56">
        <f>'DCWW Court Farm'!P15</f>
        <v>38</v>
      </c>
      <c r="Q15" s="56">
        <f>'DCWW Court Farm'!Q15</f>
        <v>38</v>
      </c>
      <c r="R15" s="56">
        <f>'DCWW Court Farm'!R15</f>
        <v>38</v>
      </c>
      <c r="S15" s="56">
        <f>'DCWW Court Farm'!S15</f>
        <v>0</v>
      </c>
      <c r="T15" s="56">
        <f>'DCWW Court Farm'!T15</f>
        <v>0</v>
      </c>
      <c r="U15" s="56">
        <f>'DCWW Court Farm'!U15</f>
        <v>0</v>
      </c>
      <c r="V15" s="56">
        <f>'DCWW Court Farm'!V15</f>
        <v>0</v>
      </c>
    </row>
    <row r="16" spans="1:32" ht="13" x14ac:dyDescent="0.35">
      <c r="A16" s="95" t="s">
        <v>46</v>
      </c>
      <c r="B16" s="95"/>
      <c r="C16" s="57" t="str">
        <f>'DCWW Court Farm'!C16</f>
        <v>Medium/Clay</v>
      </c>
      <c r="D16" s="57" t="str">
        <f>'DCWW Court Farm'!D16</f>
        <v>Medium/Clay</v>
      </c>
      <c r="E16" s="57" t="str">
        <f>'DCWW Court Farm'!E16</f>
        <v>Medium/Clay</v>
      </c>
      <c r="F16" s="57" t="str">
        <f>'DCWW Court Farm'!F16</f>
        <v>Medium/Clay</v>
      </c>
      <c r="G16" s="57" t="str">
        <f>'DCWW Court Farm'!G16</f>
        <v>Medium/Clay</v>
      </c>
      <c r="H16" s="57" t="str">
        <f>'DCWW Court Farm'!H16</f>
        <v>Medium/Clay</v>
      </c>
      <c r="I16" s="57" t="str">
        <f>'DCWW Court Farm'!I16</f>
        <v>Medium/Clay</v>
      </c>
      <c r="J16" s="57" t="str">
        <f>'DCWW Court Farm'!J16</f>
        <v>Medium/Clay</v>
      </c>
      <c r="K16" s="57" t="str">
        <f>'DCWW Court Farm'!K16</f>
        <v>Medium/Clay</v>
      </c>
      <c r="L16" s="57" t="str">
        <f>'DCWW Court Farm'!L16</f>
        <v>Medium/Clay</v>
      </c>
      <c r="M16" s="57" t="str">
        <f>'DCWW Court Farm'!M16</f>
        <v>Medium/Clay</v>
      </c>
      <c r="N16" s="57" t="str">
        <f>'DCWW Court Farm'!N16</f>
        <v>Medium/Clay</v>
      </c>
      <c r="O16" s="57" t="str">
        <f>'DCWW Court Farm'!O16</f>
        <v>Medium/Clay</v>
      </c>
      <c r="P16" s="57" t="str">
        <f>'DCWW Court Farm'!P16</f>
        <v>Medium/Clay</v>
      </c>
      <c r="Q16" s="57" t="str">
        <f>'DCWW Court Farm'!Q16</f>
        <v>Medium/Clay</v>
      </c>
      <c r="R16" s="57" t="str">
        <f>'DCWW Court Farm'!R16</f>
        <v>Medium/Clay</v>
      </c>
      <c r="S16" s="57">
        <f>'DCWW Court Farm'!S16</f>
        <v>0</v>
      </c>
      <c r="T16" s="57">
        <f>'DCWW Court Farm'!T16</f>
        <v>0</v>
      </c>
      <c r="U16" s="57">
        <f>'DCWW Court Farm'!U16</f>
        <v>0</v>
      </c>
      <c r="V16" s="57">
        <f>'DCWW Court Farm'!V16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52.800000000000004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52.800000000000004</v>
      </c>
      <c r="E17" s="42">
        <f t="shared" si="0"/>
        <v>52.800000000000004</v>
      </c>
      <c r="F17" s="42">
        <f t="shared" si="0"/>
        <v>64.599999999999994</v>
      </c>
      <c r="G17" s="42">
        <f t="shared" si="0"/>
        <v>52.800000000000004</v>
      </c>
      <c r="H17" s="42">
        <f t="shared" si="0"/>
        <v>52.800000000000004</v>
      </c>
      <c r="I17" s="42">
        <f t="shared" si="0"/>
        <v>67.2</v>
      </c>
      <c r="J17" s="42">
        <f t="shared" si="0"/>
        <v>67.2</v>
      </c>
      <c r="K17" s="42">
        <f t="shared" si="0"/>
        <v>64.599999999999994</v>
      </c>
      <c r="L17" s="42">
        <f t="shared" si="0"/>
        <v>67.2</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21.357696293999997</v>
      </c>
      <c r="D18" s="43">
        <f>$D28</f>
        <v>21.357696293999997</v>
      </c>
      <c r="E18" s="43">
        <f>$D29</f>
        <v>21.357696293999997</v>
      </c>
      <c r="F18" s="43">
        <f>$D30</f>
        <v>0</v>
      </c>
      <c r="G18" s="43">
        <f>$D31</f>
        <v>21.357696293999997</v>
      </c>
      <c r="H18" s="43">
        <f>$D32</f>
        <v>0</v>
      </c>
      <c r="I18" s="43">
        <f>$D33</f>
        <v>21.357696293999997</v>
      </c>
      <c r="J18" s="43">
        <f>$D34</f>
        <v>21.357696293999997</v>
      </c>
      <c r="K18" s="43">
        <f>$D35</f>
        <v>21.357696293999997</v>
      </c>
      <c r="L18" s="43">
        <f>$D36</f>
        <v>21.357696293999997</v>
      </c>
      <c r="M18" s="43">
        <f>$D37</f>
        <v>21.357696293999997</v>
      </c>
      <c r="N18" s="43">
        <f>$D38</f>
        <v>0</v>
      </c>
      <c r="O18" s="43">
        <f>$D39</f>
        <v>21.357696293999997</v>
      </c>
      <c r="P18" s="43">
        <f>$D40</f>
        <v>0</v>
      </c>
      <c r="Q18" s="43">
        <f>$D41</f>
        <v>21.357696293999997</v>
      </c>
      <c r="R18" s="43">
        <f>$D42</f>
        <v>21.357696293999997</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-31.442303706000008</v>
      </c>
      <c r="D19" s="43">
        <f t="shared" ref="D19:V19" si="1">D18-D17</f>
        <v>-31.442303706000008</v>
      </c>
      <c r="E19" s="43">
        <f t="shared" si="1"/>
        <v>-31.442303706000008</v>
      </c>
      <c r="F19" s="43">
        <f t="shared" si="1"/>
        <v>-64.599999999999994</v>
      </c>
      <c r="G19" s="43">
        <f t="shared" si="1"/>
        <v>-31.442303706000008</v>
      </c>
      <c r="H19" s="43">
        <f t="shared" si="1"/>
        <v>-52.800000000000004</v>
      </c>
      <c r="I19" s="43">
        <f t="shared" si="1"/>
        <v>-45.84230370600001</v>
      </c>
      <c r="J19" s="43">
        <f t="shared" si="1"/>
        <v>-45.84230370600001</v>
      </c>
      <c r="K19" s="43">
        <f t="shared" si="1"/>
        <v>-43.242303706000001</v>
      </c>
      <c r="L19" s="43">
        <f t="shared" si="1"/>
        <v>-45.84230370600001</v>
      </c>
      <c r="M19" s="43">
        <f t="shared" si="1"/>
        <v>-43.242303706000001</v>
      </c>
      <c r="N19" s="43">
        <f t="shared" si="1"/>
        <v>-64.599999999999994</v>
      </c>
      <c r="O19" s="43">
        <f t="shared" si="1"/>
        <v>-43.242303706000001</v>
      </c>
      <c r="P19" s="43">
        <f t="shared" si="1"/>
        <v>-64.599999999999994</v>
      </c>
      <c r="Q19" s="43">
        <f t="shared" si="1"/>
        <v>-43.242303706000001</v>
      </c>
      <c r="R19" s="43">
        <f t="shared" si="1"/>
        <v>-43.242303706000001</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
      </c>
      <c r="G20" s="44" t="str">
        <f>IF($B31="","",IF(G$19&gt;=0,"INCREASE","DECREASE"))</f>
        <v>DECREASE</v>
      </c>
      <c r="H20" s="44" t="str">
        <f>IF($B32="","",IF(H$19&gt;=0,"INCREASE","DECREASE"))</f>
        <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DECREASE</v>
      </c>
      <c r="P20" s="44" t="str">
        <f>IF($B40="","",IF(P$19&gt;=0,"INCREASE","DECREASE"))</f>
        <v/>
      </c>
      <c r="Q20" s="44" t="str">
        <f>IF($B41="","",IF(Q$19&gt;=0,"INCREASE","DECREASE"))</f>
        <v>DECREASE</v>
      </c>
      <c r="R20" s="44" t="str">
        <f>IF($B42="","",IF(R$19&gt;=0,"INCREASE","DECREASE"))</f>
        <v>DECREASE</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35">
      <c r="A24" s="19"/>
      <c r="B24" s="41">
        <v>19.7</v>
      </c>
      <c r="C24" s="40">
        <v>1.1399999999999999</v>
      </c>
      <c r="D24" s="40">
        <v>717</v>
      </c>
      <c r="E24" s="40">
        <v>242</v>
      </c>
      <c r="F24" s="40">
        <v>481</v>
      </c>
      <c r="G24" s="40">
        <v>27.3</v>
      </c>
      <c r="H24" s="40">
        <v>63</v>
      </c>
      <c r="I24" s="40">
        <v>8.4</v>
      </c>
      <c r="J24" s="40">
        <v>0.4</v>
      </c>
      <c r="K24" s="1">
        <v>0.1</v>
      </c>
      <c r="L24" s="40">
        <v>22.2</v>
      </c>
      <c r="M24" s="40">
        <v>11.5</v>
      </c>
      <c r="N24" s="40">
        <v>139591</v>
      </c>
      <c r="O24" s="40">
        <v>5301</v>
      </c>
      <c r="P24" s="40">
        <v>73.2</v>
      </c>
      <c r="Q24" s="40">
        <v>5808</v>
      </c>
      <c r="R24" s="40">
        <v>3.14</v>
      </c>
      <c r="S24" s="40">
        <v>53.5</v>
      </c>
      <c r="T24" s="40">
        <v>0.89</v>
      </c>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Field 1</v>
      </c>
      <c r="B27" s="39">
        <v>66</v>
      </c>
      <c r="C27" s="3">
        <f>IF(C$23="%w/w SAR",((C$24*10)*$B27),IF(C$23="%w/w DM",(((C$24*10)*($B$24/100))*$B27),IF(C$23="kg/t SAR",(C$24*$B27),IF(C$23="kg/t DM",((C$24*($B$24/100))*$B27),IF(C$23="mg/kg SAR",((C$24*0.001)*$B27),IF(C$23="mg/kg DM",(((C$24*0.001)*($B$24/100))*$B27),0))))))</f>
        <v>148.22279999999998</v>
      </c>
      <c r="D27" s="3">
        <f>(IF(D$23="%w/w SAR",((D$24*10)*$B27),IF(D$23="%w/w DM",(((D$24*10)*($B$24/100))*$B27),IF(D$23="kg/t SAR",(D$24*$B27),IF(D$23="kg/t DM",((D$24*($B$24/100))*$B27),IF(D$23="mg/kg SAR",((D$24*0.001)*$B27),IF(D$23="mg/kg DM",(((D$24*0.001)*($B$24/100))*$B27),"0")))))))*2.291</f>
        <v>21.357696293999997</v>
      </c>
      <c r="E27" s="3">
        <f>(IF(E$23="%w/w SAR",((E$24*10)*$B27),IF(E$23="%w/w DM",(((E$24*10)*($B$24/100))*$B27),IF(E$23="kg/t SAR",(E$24*$B27),IF(E$23="kg/t DM",((E$24*($B$24/100))*$B27),IF(E$23="mg/kg SAR",((E$24*0.001)*$B27),IF(E$23="mg/kg DM",(((E$24*0.001)*($B$24/100))*$B27),"0")))))))*1.205</f>
        <v>3.7915132199999997</v>
      </c>
      <c r="F27" s="3">
        <f>(IF(F$23="%w/w SAR",((F$24*10)*$B27),IF(F$23="%w/w DM",(((F$24*10)*($B$24/100))*$B27),IF(F$23="kg/t SAR",(F$24*$B27),IF(F$23="kg/t DM",((F$24*($B$24/100))*$B27),IF(F$23="mg/kg SAR",((F$24*0.001)*$B27),IF(F$23="mg/kg DM",(((F$24*0.001)*($B$24/100))*$B27),"0")))))))*1.658</f>
        <v>10.369068995999999</v>
      </c>
      <c r="G27" s="3">
        <f t="shared" ref="G27:P42" si="2">IF(G$23="%w/w SAR",((G$24*10)*$B27),IF(G$23="%w/w DM",(((G$24*10)*($B$24/100))*$B27),IF(G$23="kg/t SAR",(G$24*$B27),IF(G$23="kg/t DM",((G$24*($B$24/100))*$B27),IF(G$23="mg/kg SAR",((G$24*0.001)*$B27),IF(G$23="mg/kg DM",(((G$24*0.001)*($B$24/100))*$B27),0))))))</f>
        <v>0.35495459999999995</v>
      </c>
      <c r="H27" s="3">
        <f t="shared" si="2"/>
        <v>0.81912599999999991</v>
      </c>
      <c r="I27" s="3">
        <f t="shared" si="2"/>
        <v>0.1092168</v>
      </c>
      <c r="J27" s="3">
        <f t="shared" si="2"/>
        <v>5.2007999999999993E-3</v>
      </c>
      <c r="K27" s="3">
        <f t="shared" si="2"/>
        <v>1.3001999999999998E-3</v>
      </c>
      <c r="L27" s="3">
        <f t="shared" si="2"/>
        <v>0.28864439999999997</v>
      </c>
      <c r="M27" s="3">
        <f t="shared" si="2"/>
        <v>0.14952299999999999</v>
      </c>
      <c r="N27" s="3">
        <f t="shared" si="2"/>
        <v>1814.9621819999998</v>
      </c>
      <c r="O27" s="3">
        <f t="shared" si="2"/>
        <v>68.923602000000002</v>
      </c>
      <c r="P27" s="3">
        <f t="shared" si="2"/>
        <v>0.95174639999999988</v>
      </c>
      <c r="Q27" s="3">
        <f>(IF(Q$23="%w/w SAR",((Q$24*10)*$B27),IF(Q$23="%w/w DM",(((Q$24*10)*($B$24/100))*$B27),IF(Q$23="kg/t SAR",(Q$24*$B27),IF(Q$23="kg/t DM",((Q$24*($B$24/100))*$B27),IF(Q$23="mg/kg SAR",((Q$24*0.001)*$B27),IF(Q$23="mg/kg DM",(((Q$24*0.001)*($B$24/100))*$B27),0)))))))*2.5</f>
        <v>188.78904</v>
      </c>
      <c r="R27" s="3">
        <f>IF(R$23="%w/w SAR",((R$24*10)*$B27),IF(R$23="%w/w DM",(((R$24*10)*($B$24/100))*$B27),IF(R$23="kg/t SAR",(R$24*$B27),IF(R$23="kg/t DM",((R$24*($B$24/100))*$B27),IF(R$23="mg/kg SAR",((R$24*0.001)*$B27),IF(R$23="mg/kg DM",(((R$24*0.001)*($B$24/100))*$B27),0))))))</f>
        <v>4.082628E-2</v>
      </c>
      <c r="S27" s="3">
        <f>IF(S$23="%w/w SAR",((S$24*10)*$B27),IF(S$23="%w/w DM",(((S$24*10)*($B$24/100))*$B27),IF(S$23="kg/t SAR",(S$24*$B27),IF(S$23="kg/t DM",((S$24*($B$24/100))*$B27),IF(S$23="mg/kg SAR",((S$24*0.001)*$B27),IF(S$23="mg/kg DM",(((S$24*0.001)*($B$24/100))*$B27),0))))))</f>
        <v>0.69560699999999986</v>
      </c>
      <c r="T27" s="3">
        <f>IF(T$23="%w/w SAR",((T$24*10)*$B27),IF(T$23="%w/w DM",(((T$24*10)*($B$24/100))*$B27),IF(T$23="kg/t SAR",(T$24*$B27),IF(T$23="kg/t DM",((T$24*($B$24/100))*$B27),IF(T$23="mg/kg SAR",((T$24*0.001)*$B27),IF(T$23="mg/kg DM",(((T$24*0.001)*($B$24/100))*$B27),0))))))</f>
        <v>1.1571779999999999E-2</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33" t="str">
        <f>D8</f>
        <v>Field 2</v>
      </c>
      <c r="B28" s="39">
        <v>66</v>
      </c>
      <c r="C28" s="3">
        <f t="shared" ref="C28:C46" si="3">IF(C$23="%w/w SAR",((C$24*10)*$B28),IF(C$23="%w/w DM",(((C$24*10)*($B$24/100))*$B28),IF(C$23="kg/t SAR",(C$24*$B28),IF(C$23="kg/t DM",((C$24*($B$24/100))*$B28),IF(C$23="mg/kg SAR",((C$24*0.001)*$B28),IF(C$23="mg/kg DM",(((C$24*0.001)*($B$24/100))*$B28),0))))))</f>
        <v>148.22279999999998</v>
      </c>
      <c r="D28" s="3">
        <f t="shared" ref="D28:D46" si="4">(IF(D$23="%w/w SAR",((D$24*10)*$B28),IF(D$23="%w/w DM",(((D$24*10)*($B$24/100))*$B28),IF(D$23="kg/t SAR",(D$24*$B28),IF(D$23="kg/t DM",((D$24*($B$24/100))*$B28),IF(D$23="mg/kg SAR",((D$24*0.001)*$B28),IF(D$23="mg/kg DM",(((D$24*0.001)*($B$24/100))*$B28),"0")))))))*2.291</f>
        <v>21.357696293999997</v>
      </c>
      <c r="E28" s="3">
        <f t="shared" ref="E28:E46" si="5">(IF(E$23="%w/w SAR",((E$24*10)*$B28),IF(E$23="%w/w DM",(((E$24*10)*($B$24/100))*$B28),IF(E$23="kg/t SAR",(E$24*$B28),IF(E$23="kg/t DM",((E$24*($B$24/100))*$B28),IF(E$23="mg/kg SAR",((E$24*0.001)*$B28),IF(E$23="mg/kg DM",(((E$24*0.001)*($B$24/100))*$B28),"0")))))))*1.205</f>
        <v>3.7915132199999997</v>
      </c>
      <c r="F28" s="3">
        <f t="shared" ref="F28:F46" si="6">(IF(F$23="%w/w SAR",((F$24*10)*$B28),IF(F$23="%w/w DM",(((F$24*10)*($B$24/100))*$B28),IF(F$23="kg/t SAR",(F$24*$B28),IF(F$23="kg/t DM",((F$24*($B$24/100))*$B28),IF(F$23="mg/kg SAR",((F$24*0.001)*$B28),IF(F$23="mg/kg DM",(((F$24*0.001)*($B$24/100))*$B28),"0")))))))*1.658</f>
        <v>10.369068995999999</v>
      </c>
      <c r="G28" s="3">
        <f t="shared" si="2"/>
        <v>0.35495459999999995</v>
      </c>
      <c r="H28" s="3">
        <f t="shared" si="2"/>
        <v>0.81912599999999991</v>
      </c>
      <c r="I28" s="3">
        <f t="shared" si="2"/>
        <v>0.1092168</v>
      </c>
      <c r="J28" s="3">
        <f t="shared" si="2"/>
        <v>5.2007999999999993E-3</v>
      </c>
      <c r="K28" s="3">
        <f t="shared" si="2"/>
        <v>1.3001999999999998E-3</v>
      </c>
      <c r="L28" s="3">
        <f t="shared" si="2"/>
        <v>0.28864439999999997</v>
      </c>
      <c r="M28" s="3">
        <f t="shared" si="2"/>
        <v>0.14952299999999999</v>
      </c>
      <c r="N28" s="3">
        <f t="shared" si="2"/>
        <v>1814.9621819999998</v>
      </c>
      <c r="O28" s="3">
        <f t="shared" si="2"/>
        <v>68.923602000000002</v>
      </c>
      <c r="P28" s="3">
        <f t="shared" si="2"/>
        <v>0.95174639999999988</v>
      </c>
      <c r="Q28" s="3">
        <f t="shared" ref="Q28:Q46" si="7">(IF(Q$23="%w/w SAR",((Q$24*10)*$B28),IF(Q$23="%w/w DM",(((Q$24*10)*($B$24/100))*$B28),IF(Q$23="kg/t SAR",(Q$24*$B28),IF(Q$23="kg/t DM",((Q$24*($B$24/100))*$B28),IF(Q$23="mg/kg SAR",((Q$24*0.001)*$B28),IF(Q$23="mg/kg DM",(((Q$24*0.001)*($B$24/100))*$B28),0)))))))*2.5</f>
        <v>188.78904</v>
      </c>
      <c r="R28" s="3">
        <f t="shared" ref="R28:U46" si="8">IF(R$23="%w/w SAR",((R$24*10)*$B28),IF(R$23="%w/w DM",(((R$24*10)*($B$24/100))*$B28),IF(R$23="kg/t SAR",(R$24*$B28),IF(R$23="kg/t DM",((R$24*($B$24/100))*$B28),IF(R$23="mg/kg SAR",((R$24*0.001)*$B28),IF(R$23="mg/kg DM",(((R$24*0.001)*($B$24/100))*$B28),0))))))</f>
        <v>4.082628E-2</v>
      </c>
      <c r="S28" s="3">
        <f t="shared" si="8"/>
        <v>0.69560699999999986</v>
      </c>
      <c r="T28" s="3">
        <f t="shared" si="8"/>
        <v>1.1571779999999999E-2</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Field 3</v>
      </c>
      <c r="B29" s="39">
        <v>66</v>
      </c>
      <c r="C29" s="3">
        <f t="shared" si="3"/>
        <v>148.22279999999998</v>
      </c>
      <c r="D29" s="3">
        <f t="shared" si="4"/>
        <v>21.357696293999997</v>
      </c>
      <c r="E29" s="3">
        <f t="shared" si="5"/>
        <v>3.7915132199999997</v>
      </c>
      <c r="F29" s="3">
        <f t="shared" si="6"/>
        <v>10.369068995999999</v>
      </c>
      <c r="G29" s="3">
        <f t="shared" si="2"/>
        <v>0.35495459999999995</v>
      </c>
      <c r="H29" s="3">
        <f t="shared" si="2"/>
        <v>0.81912599999999991</v>
      </c>
      <c r="I29" s="3">
        <f t="shared" si="2"/>
        <v>0.1092168</v>
      </c>
      <c r="J29" s="3">
        <f t="shared" si="2"/>
        <v>5.2007999999999993E-3</v>
      </c>
      <c r="K29" s="3">
        <f t="shared" si="2"/>
        <v>1.3001999999999998E-3</v>
      </c>
      <c r="L29" s="3">
        <f t="shared" si="2"/>
        <v>0.28864439999999997</v>
      </c>
      <c r="M29" s="3">
        <f t="shared" si="2"/>
        <v>0.14952299999999999</v>
      </c>
      <c r="N29" s="3">
        <f t="shared" si="2"/>
        <v>1814.9621819999998</v>
      </c>
      <c r="O29" s="3">
        <f t="shared" si="2"/>
        <v>68.923602000000002</v>
      </c>
      <c r="P29" s="3">
        <f t="shared" si="2"/>
        <v>0.95174639999999988</v>
      </c>
      <c r="Q29" s="3">
        <f t="shared" si="7"/>
        <v>188.78904</v>
      </c>
      <c r="R29" s="3">
        <f t="shared" si="8"/>
        <v>4.082628E-2</v>
      </c>
      <c r="S29" s="3">
        <f t="shared" si="8"/>
        <v>0.69560699999999986</v>
      </c>
      <c r="T29" s="3">
        <f t="shared" si="8"/>
        <v>1.1571779999999999E-2</v>
      </c>
      <c r="U29" s="3">
        <f t="shared" si="8"/>
        <v>0</v>
      </c>
      <c r="V29" s="3">
        <f t="shared" si="9"/>
        <v>0</v>
      </c>
      <c r="W29" s="3">
        <f t="shared" si="10"/>
        <v>0</v>
      </c>
      <c r="AB29" s="16"/>
      <c r="AC29" s="16"/>
      <c r="AD29" s="16"/>
      <c r="AE29" s="16"/>
      <c r="AF29" s="16"/>
    </row>
    <row r="30" spans="1:32" s="20" customFormat="1" ht="13" x14ac:dyDescent="0.35">
      <c r="A30" s="33" t="str">
        <f>F8</f>
        <v>Field 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ht="13" x14ac:dyDescent="0.35">
      <c r="A31" s="33" t="str">
        <f>G8</f>
        <v>Field 5</v>
      </c>
      <c r="B31" s="39">
        <v>66</v>
      </c>
      <c r="C31" s="3">
        <f t="shared" si="3"/>
        <v>148.22279999999998</v>
      </c>
      <c r="D31" s="3">
        <f t="shared" si="4"/>
        <v>21.357696293999997</v>
      </c>
      <c r="E31" s="3">
        <f t="shared" si="5"/>
        <v>3.7915132199999997</v>
      </c>
      <c r="F31" s="3">
        <f t="shared" si="6"/>
        <v>10.369068995999999</v>
      </c>
      <c r="G31" s="3">
        <f t="shared" si="2"/>
        <v>0.35495459999999995</v>
      </c>
      <c r="H31" s="3">
        <f t="shared" si="2"/>
        <v>0.81912599999999991</v>
      </c>
      <c r="I31" s="3">
        <f t="shared" si="2"/>
        <v>0.1092168</v>
      </c>
      <c r="J31" s="3">
        <f t="shared" si="2"/>
        <v>5.2007999999999993E-3</v>
      </c>
      <c r="K31" s="3">
        <f t="shared" si="2"/>
        <v>1.3001999999999998E-3</v>
      </c>
      <c r="L31" s="3">
        <f t="shared" si="2"/>
        <v>0.28864439999999997</v>
      </c>
      <c r="M31" s="3">
        <f t="shared" si="2"/>
        <v>0.14952299999999999</v>
      </c>
      <c r="N31" s="3">
        <f t="shared" si="2"/>
        <v>1814.9621819999998</v>
      </c>
      <c r="O31" s="3">
        <f t="shared" si="2"/>
        <v>68.923602000000002</v>
      </c>
      <c r="P31" s="3">
        <f t="shared" si="2"/>
        <v>0.95174639999999988</v>
      </c>
      <c r="Q31" s="3">
        <f t="shared" si="7"/>
        <v>188.78904</v>
      </c>
      <c r="R31" s="3">
        <f t="shared" si="8"/>
        <v>4.082628E-2</v>
      </c>
      <c r="S31" s="3">
        <f t="shared" si="8"/>
        <v>0.69560699999999986</v>
      </c>
      <c r="T31" s="3">
        <f t="shared" si="8"/>
        <v>1.1571779999999999E-2</v>
      </c>
      <c r="U31" s="3">
        <f t="shared" si="8"/>
        <v>0</v>
      </c>
      <c r="V31" s="3">
        <f t="shared" si="9"/>
        <v>0</v>
      </c>
      <c r="W31" s="3">
        <f t="shared" si="10"/>
        <v>0</v>
      </c>
      <c r="AB31" s="16"/>
      <c r="AC31" s="16"/>
      <c r="AD31" s="16"/>
      <c r="AE31" s="16"/>
      <c r="AF31" s="16"/>
    </row>
    <row r="32" spans="1:32" s="20" customFormat="1" ht="13" x14ac:dyDescent="0.35">
      <c r="A32" s="33" t="str">
        <f>H8</f>
        <v>Field 6</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ht="13" x14ac:dyDescent="0.35">
      <c r="A33" s="33" t="str">
        <f>I8</f>
        <v>Field 7</v>
      </c>
      <c r="B33" s="39">
        <v>66</v>
      </c>
      <c r="C33" s="3">
        <f t="shared" si="3"/>
        <v>148.22279999999998</v>
      </c>
      <c r="D33" s="3">
        <f t="shared" si="4"/>
        <v>21.357696293999997</v>
      </c>
      <c r="E33" s="3">
        <f t="shared" si="5"/>
        <v>3.7915132199999997</v>
      </c>
      <c r="F33" s="3">
        <f t="shared" si="6"/>
        <v>10.369068995999999</v>
      </c>
      <c r="G33" s="3">
        <f t="shared" si="2"/>
        <v>0.35495459999999995</v>
      </c>
      <c r="H33" s="3">
        <f t="shared" si="2"/>
        <v>0.81912599999999991</v>
      </c>
      <c r="I33" s="3">
        <f t="shared" si="2"/>
        <v>0.1092168</v>
      </c>
      <c r="J33" s="3">
        <f t="shared" si="2"/>
        <v>5.2007999999999993E-3</v>
      </c>
      <c r="K33" s="3">
        <f t="shared" si="2"/>
        <v>1.3001999999999998E-3</v>
      </c>
      <c r="L33" s="3">
        <f t="shared" si="2"/>
        <v>0.28864439999999997</v>
      </c>
      <c r="M33" s="3">
        <f t="shared" si="2"/>
        <v>0.14952299999999999</v>
      </c>
      <c r="N33" s="3">
        <f t="shared" si="2"/>
        <v>1814.9621819999998</v>
      </c>
      <c r="O33" s="3">
        <f t="shared" si="2"/>
        <v>68.923602000000002</v>
      </c>
      <c r="P33" s="3">
        <f t="shared" si="2"/>
        <v>0.95174639999999988</v>
      </c>
      <c r="Q33" s="3">
        <f t="shared" si="7"/>
        <v>188.78904</v>
      </c>
      <c r="R33" s="3">
        <f t="shared" si="8"/>
        <v>4.082628E-2</v>
      </c>
      <c r="S33" s="3">
        <f t="shared" si="8"/>
        <v>0.69560699999999986</v>
      </c>
      <c r="T33" s="3">
        <f t="shared" si="8"/>
        <v>1.1571779999999999E-2</v>
      </c>
      <c r="U33" s="3">
        <f t="shared" si="8"/>
        <v>0</v>
      </c>
      <c r="V33" s="3">
        <f t="shared" si="9"/>
        <v>0</v>
      </c>
      <c r="W33" s="3">
        <f t="shared" si="10"/>
        <v>0</v>
      </c>
      <c r="AB33" s="16"/>
      <c r="AC33" s="16"/>
      <c r="AD33" s="16"/>
      <c r="AE33" s="16"/>
      <c r="AF33" s="16"/>
    </row>
    <row r="34" spans="1:32" s="20" customFormat="1" ht="13" x14ac:dyDescent="0.35">
      <c r="A34" s="33" t="str">
        <f>J8</f>
        <v>Field 8</v>
      </c>
      <c r="B34" s="39">
        <v>66</v>
      </c>
      <c r="C34" s="3">
        <f t="shared" si="3"/>
        <v>148.22279999999998</v>
      </c>
      <c r="D34" s="3">
        <f t="shared" si="4"/>
        <v>21.357696293999997</v>
      </c>
      <c r="E34" s="3">
        <f t="shared" si="5"/>
        <v>3.7915132199999997</v>
      </c>
      <c r="F34" s="3">
        <f t="shared" si="6"/>
        <v>10.369068995999999</v>
      </c>
      <c r="G34" s="3">
        <f t="shared" si="2"/>
        <v>0.35495459999999995</v>
      </c>
      <c r="H34" s="3">
        <f t="shared" si="2"/>
        <v>0.81912599999999991</v>
      </c>
      <c r="I34" s="3">
        <f t="shared" si="2"/>
        <v>0.1092168</v>
      </c>
      <c r="J34" s="3">
        <f t="shared" si="2"/>
        <v>5.2007999999999993E-3</v>
      </c>
      <c r="K34" s="3">
        <f t="shared" si="2"/>
        <v>1.3001999999999998E-3</v>
      </c>
      <c r="L34" s="3">
        <f t="shared" si="2"/>
        <v>0.28864439999999997</v>
      </c>
      <c r="M34" s="3">
        <f t="shared" si="2"/>
        <v>0.14952299999999999</v>
      </c>
      <c r="N34" s="3">
        <f t="shared" si="2"/>
        <v>1814.9621819999998</v>
      </c>
      <c r="O34" s="3">
        <f t="shared" si="2"/>
        <v>68.923602000000002</v>
      </c>
      <c r="P34" s="3">
        <f t="shared" si="2"/>
        <v>0.95174639999999988</v>
      </c>
      <c r="Q34" s="3">
        <f t="shared" si="7"/>
        <v>188.78904</v>
      </c>
      <c r="R34" s="3">
        <f t="shared" si="8"/>
        <v>4.082628E-2</v>
      </c>
      <c r="S34" s="3">
        <f t="shared" si="8"/>
        <v>0.69560699999999986</v>
      </c>
      <c r="T34" s="3">
        <f t="shared" si="8"/>
        <v>1.1571779999999999E-2</v>
      </c>
      <c r="U34" s="3">
        <f t="shared" si="8"/>
        <v>0</v>
      </c>
      <c r="V34" s="3">
        <f t="shared" si="9"/>
        <v>0</v>
      </c>
      <c r="W34" s="3">
        <f t="shared" si="10"/>
        <v>0</v>
      </c>
      <c r="AB34" s="16"/>
      <c r="AC34" s="16"/>
      <c r="AD34" s="16"/>
      <c r="AE34" s="16"/>
      <c r="AF34" s="16"/>
    </row>
    <row r="35" spans="1:32" s="20" customFormat="1" ht="13" x14ac:dyDescent="0.35">
      <c r="A35" s="33" t="str">
        <f>K8</f>
        <v>Field 9</v>
      </c>
      <c r="B35" s="39">
        <v>66</v>
      </c>
      <c r="C35" s="3">
        <f t="shared" si="3"/>
        <v>148.22279999999998</v>
      </c>
      <c r="D35" s="3">
        <f t="shared" si="4"/>
        <v>21.357696293999997</v>
      </c>
      <c r="E35" s="3">
        <f t="shared" si="5"/>
        <v>3.7915132199999997</v>
      </c>
      <c r="F35" s="3">
        <f t="shared" si="6"/>
        <v>10.369068995999999</v>
      </c>
      <c r="G35" s="3">
        <f t="shared" si="2"/>
        <v>0.35495459999999995</v>
      </c>
      <c r="H35" s="3">
        <f t="shared" si="2"/>
        <v>0.81912599999999991</v>
      </c>
      <c r="I35" s="3">
        <f t="shared" si="2"/>
        <v>0.1092168</v>
      </c>
      <c r="J35" s="3">
        <f t="shared" si="2"/>
        <v>5.2007999999999993E-3</v>
      </c>
      <c r="K35" s="3">
        <f t="shared" si="2"/>
        <v>1.3001999999999998E-3</v>
      </c>
      <c r="L35" s="3">
        <f t="shared" si="2"/>
        <v>0.28864439999999997</v>
      </c>
      <c r="M35" s="3">
        <f t="shared" si="2"/>
        <v>0.14952299999999999</v>
      </c>
      <c r="N35" s="3">
        <f t="shared" si="2"/>
        <v>1814.9621819999998</v>
      </c>
      <c r="O35" s="3">
        <f t="shared" si="2"/>
        <v>68.923602000000002</v>
      </c>
      <c r="P35" s="3">
        <f t="shared" si="2"/>
        <v>0.95174639999999988</v>
      </c>
      <c r="Q35" s="3">
        <f t="shared" si="7"/>
        <v>188.78904</v>
      </c>
      <c r="R35" s="3">
        <f t="shared" si="8"/>
        <v>4.082628E-2</v>
      </c>
      <c r="S35" s="3">
        <f t="shared" si="8"/>
        <v>0.69560699999999986</v>
      </c>
      <c r="T35" s="3">
        <f t="shared" si="8"/>
        <v>1.1571779999999999E-2</v>
      </c>
      <c r="U35" s="3">
        <f t="shared" si="8"/>
        <v>0</v>
      </c>
      <c r="V35" s="3">
        <f t="shared" si="9"/>
        <v>0</v>
      </c>
      <c r="W35" s="3">
        <f t="shared" si="10"/>
        <v>0</v>
      </c>
      <c r="AB35" s="16"/>
      <c r="AC35" s="16"/>
      <c r="AD35" s="16"/>
      <c r="AE35" s="16"/>
      <c r="AF35" s="16"/>
    </row>
    <row r="36" spans="1:32" s="20" customFormat="1" ht="13" x14ac:dyDescent="0.35">
      <c r="A36" s="33" t="str">
        <f>L8</f>
        <v>Field 10</v>
      </c>
      <c r="B36" s="39">
        <v>66</v>
      </c>
      <c r="C36" s="3">
        <f t="shared" si="3"/>
        <v>148.22279999999998</v>
      </c>
      <c r="D36" s="3">
        <f t="shared" si="4"/>
        <v>21.357696293999997</v>
      </c>
      <c r="E36" s="3">
        <f t="shared" si="5"/>
        <v>3.7915132199999997</v>
      </c>
      <c r="F36" s="3">
        <f t="shared" si="6"/>
        <v>10.369068995999999</v>
      </c>
      <c r="G36" s="3">
        <f t="shared" si="2"/>
        <v>0.35495459999999995</v>
      </c>
      <c r="H36" s="3">
        <f t="shared" si="2"/>
        <v>0.81912599999999991</v>
      </c>
      <c r="I36" s="3">
        <f t="shared" si="2"/>
        <v>0.1092168</v>
      </c>
      <c r="J36" s="3">
        <f t="shared" si="2"/>
        <v>5.2007999999999993E-3</v>
      </c>
      <c r="K36" s="3">
        <f t="shared" si="2"/>
        <v>1.3001999999999998E-3</v>
      </c>
      <c r="L36" s="3">
        <f t="shared" si="2"/>
        <v>0.28864439999999997</v>
      </c>
      <c r="M36" s="3">
        <f t="shared" si="2"/>
        <v>0.14952299999999999</v>
      </c>
      <c r="N36" s="3">
        <f t="shared" si="2"/>
        <v>1814.9621819999998</v>
      </c>
      <c r="O36" s="3">
        <f t="shared" si="2"/>
        <v>68.923602000000002</v>
      </c>
      <c r="P36" s="3">
        <f t="shared" si="2"/>
        <v>0.95174639999999988</v>
      </c>
      <c r="Q36" s="3">
        <f t="shared" si="7"/>
        <v>188.78904</v>
      </c>
      <c r="R36" s="3">
        <f t="shared" si="8"/>
        <v>4.082628E-2</v>
      </c>
      <c r="S36" s="3">
        <f t="shared" si="8"/>
        <v>0.69560699999999986</v>
      </c>
      <c r="T36" s="3">
        <f t="shared" si="8"/>
        <v>1.1571779999999999E-2</v>
      </c>
      <c r="U36" s="3">
        <f t="shared" si="8"/>
        <v>0</v>
      </c>
      <c r="V36" s="3">
        <f t="shared" si="9"/>
        <v>0</v>
      </c>
      <c r="W36" s="3">
        <f t="shared" si="10"/>
        <v>0</v>
      </c>
      <c r="AB36" s="16"/>
      <c r="AC36" s="16"/>
      <c r="AD36" s="16"/>
      <c r="AE36" s="16"/>
      <c r="AF36" s="16"/>
    </row>
    <row r="37" spans="1:32" s="20" customFormat="1" ht="13" x14ac:dyDescent="0.35">
      <c r="A37" s="33" t="str">
        <f>M8</f>
        <v>Field 11</v>
      </c>
      <c r="B37" s="39">
        <v>66</v>
      </c>
      <c r="C37" s="3">
        <f t="shared" si="3"/>
        <v>148.22279999999998</v>
      </c>
      <c r="D37" s="3">
        <f t="shared" si="4"/>
        <v>21.357696293999997</v>
      </c>
      <c r="E37" s="3">
        <f t="shared" si="5"/>
        <v>3.7915132199999997</v>
      </c>
      <c r="F37" s="3">
        <f t="shared" si="6"/>
        <v>10.369068995999999</v>
      </c>
      <c r="G37" s="3">
        <f t="shared" si="2"/>
        <v>0.35495459999999995</v>
      </c>
      <c r="H37" s="3">
        <f t="shared" si="2"/>
        <v>0.81912599999999991</v>
      </c>
      <c r="I37" s="3">
        <f t="shared" si="2"/>
        <v>0.1092168</v>
      </c>
      <c r="J37" s="3">
        <f t="shared" si="2"/>
        <v>5.2007999999999993E-3</v>
      </c>
      <c r="K37" s="3">
        <f t="shared" si="2"/>
        <v>1.3001999999999998E-3</v>
      </c>
      <c r="L37" s="3">
        <f t="shared" si="2"/>
        <v>0.28864439999999997</v>
      </c>
      <c r="M37" s="3">
        <f t="shared" si="2"/>
        <v>0.14952299999999999</v>
      </c>
      <c r="N37" s="3">
        <f t="shared" si="2"/>
        <v>1814.9621819999998</v>
      </c>
      <c r="O37" s="3">
        <f t="shared" si="2"/>
        <v>68.923602000000002</v>
      </c>
      <c r="P37" s="3">
        <f t="shared" si="2"/>
        <v>0.95174639999999988</v>
      </c>
      <c r="Q37" s="3">
        <f t="shared" si="7"/>
        <v>188.78904</v>
      </c>
      <c r="R37" s="3">
        <f t="shared" si="8"/>
        <v>4.082628E-2</v>
      </c>
      <c r="S37" s="3">
        <f t="shared" si="8"/>
        <v>0.69560699999999986</v>
      </c>
      <c r="T37" s="3">
        <f t="shared" si="8"/>
        <v>1.1571779999999999E-2</v>
      </c>
      <c r="U37" s="3">
        <f t="shared" si="8"/>
        <v>0</v>
      </c>
      <c r="V37" s="3">
        <f t="shared" si="9"/>
        <v>0</v>
      </c>
      <c r="W37" s="3">
        <f t="shared" si="10"/>
        <v>0</v>
      </c>
      <c r="AB37" s="16"/>
      <c r="AC37" s="16"/>
      <c r="AD37" s="16"/>
      <c r="AE37" s="16"/>
      <c r="AF37" s="16"/>
    </row>
    <row r="38" spans="1:32" s="20" customFormat="1" ht="13" x14ac:dyDescent="0.35">
      <c r="A38" s="33" t="str">
        <f>N8</f>
        <v>Field 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ht="13" x14ac:dyDescent="0.35">
      <c r="A39" s="33" t="str">
        <f>O8</f>
        <v>Field 15</v>
      </c>
      <c r="B39" s="39">
        <v>66</v>
      </c>
      <c r="C39" s="3">
        <f t="shared" si="3"/>
        <v>148.22279999999998</v>
      </c>
      <c r="D39" s="3">
        <f t="shared" si="4"/>
        <v>21.357696293999997</v>
      </c>
      <c r="E39" s="3">
        <f t="shared" si="5"/>
        <v>3.7915132199999997</v>
      </c>
      <c r="F39" s="3">
        <f t="shared" si="6"/>
        <v>10.369068995999999</v>
      </c>
      <c r="G39" s="3">
        <f t="shared" si="2"/>
        <v>0.35495459999999995</v>
      </c>
      <c r="H39" s="3">
        <f t="shared" si="2"/>
        <v>0.81912599999999991</v>
      </c>
      <c r="I39" s="3">
        <f t="shared" si="2"/>
        <v>0.1092168</v>
      </c>
      <c r="J39" s="3">
        <f t="shared" si="2"/>
        <v>5.2007999999999993E-3</v>
      </c>
      <c r="K39" s="3">
        <f t="shared" si="2"/>
        <v>1.3001999999999998E-3</v>
      </c>
      <c r="L39" s="3">
        <f t="shared" si="2"/>
        <v>0.28864439999999997</v>
      </c>
      <c r="M39" s="3">
        <f t="shared" si="2"/>
        <v>0.14952299999999999</v>
      </c>
      <c r="N39" s="3">
        <f t="shared" si="2"/>
        <v>1814.9621819999998</v>
      </c>
      <c r="O39" s="3">
        <f t="shared" si="2"/>
        <v>68.923602000000002</v>
      </c>
      <c r="P39" s="3">
        <f t="shared" si="2"/>
        <v>0.95174639999999988</v>
      </c>
      <c r="Q39" s="3">
        <f t="shared" si="7"/>
        <v>188.78904</v>
      </c>
      <c r="R39" s="3">
        <f t="shared" si="8"/>
        <v>4.082628E-2</v>
      </c>
      <c r="S39" s="3">
        <f t="shared" si="8"/>
        <v>0.69560699999999986</v>
      </c>
      <c r="T39" s="3">
        <f t="shared" si="8"/>
        <v>1.1571779999999999E-2</v>
      </c>
      <c r="U39" s="3">
        <f t="shared" si="8"/>
        <v>0</v>
      </c>
      <c r="V39" s="3">
        <f t="shared" si="9"/>
        <v>0</v>
      </c>
      <c r="W39" s="3">
        <f t="shared" si="10"/>
        <v>0</v>
      </c>
      <c r="AB39" s="16"/>
      <c r="AC39" s="16"/>
      <c r="AD39" s="16"/>
      <c r="AE39" s="16"/>
      <c r="AF39" s="16"/>
    </row>
    <row r="40" spans="1:32" s="20" customFormat="1" ht="13" x14ac:dyDescent="0.35">
      <c r="A40" s="33" t="str">
        <f>P8</f>
        <v>Field 16</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ht="13" x14ac:dyDescent="0.35">
      <c r="A41" s="33" t="str">
        <f>Q8</f>
        <v>Field 20</v>
      </c>
      <c r="B41" s="39">
        <v>66</v>
      </c>
      <c r="C41" s="3">
        <f t="shared" si="3"/>
        <v>148.22279999999998</v>
      </c>
      <c r="D41" s="3">
        <f t="shared" si="4"/>
        <v>21.357696293999997</v>
      </c>
      <c r="E41" s="3">
        <f t="shared" si="5"/>
        <v>3.7915132199999997</v>
      </c>
      <c r="F41" s="3">
        <f t="shared" si="6"/>
        <v>10.369068995999999</v>
      </c>
      <c r="G41" s="3">
        <f t="shared" si="2"/>
        <v>0.35495459999999995</v>
      </c>
      <c r="H41" s="3">
        <f t="shared" si="2"/>
        <v>0.81912599999999991</v>
      </c>
      <c r="I41" s="3">
        <f t="shared" si="2"/>
        <v>0.1092168</v>
      </c>
      <c r="J41" s="3">
        <f t="shared" si="2"/>
        <v>5.2007999999999993E-3</v>
      </c>
      <c r="K41" s="3">
        <f t="shared" si="2"/>
        <v>1.3001999999999998E-3</v>
      </c>
      <c r="L41" s="3">
        <f t="shared" si="2"/>
        <v>0.28864439999999997</v>
      </c>
      <c r="M41" s="3">
        <f t="shared" si="2"/>
        <v>0.14952299999999999</v>
      </c>
      <c r="N41" s="3">
        <f t="shared" si="2"/>
        <v>1814.9621819999998</v>
      </c>
      <c r="O41" s="3">
        <f t="shared" si="2"/>
        <v>68.923602000000002</v>
      </c>
      <c r="P41" s="3">
        <f t="shared" si="2"/>
        <v>0.95174639999999988</v>
      </c>
      <c r="Q41" s="3">
        <f t="shared" si="7"/>
        <v>188.78904</v>
      </c>
      <c r="R41" s="3">
        <f t="shared" si="8"/>
        <v>4.082628E-2</v>
      </c>
      <c r="S41" s="3">
        <f t="shared" si="8"/>
        <v>0.69560699999999986</v>
      </c>
      <c r="T41" s="3">
        <f t="shared" si="8"/>
        <v>1.1571779999999999E-2</v>
      </c>
      <c r="U41" s="3">
        <f t="shared" si="8"/>
        <v>0</v>
      </c>
      <c r="V41" s="3">
        <f t="shared" si="9"/>
        <v>0</v>
      </c>
      <c r="W41" s="3">
        <f t="shared" si="10"/>
        <v>0</v>
      </c>
      <c r="AB41" s="16"/>
      <c r="AC41" s="16"/>
      <c r="AD41" s="16"/>
      <c r="AE41" s="16"/>
      <c r="AF41" s="16"/>
    </row>
    <row r="42" spans="1:32" s="20" customFormat="1" ht="13" x14ac:dyDescent="0.35">
      <c r="A42" s="33" t="str">
        <f>R8</f>
        <v>Field 22</v>
      </c>
      <c r="B42" s="39">
        <v>66</v>
      </c>
      <c r="C42" s="3">
        <f t="shared" si="3"/>
        <v>148.22279999999998</v>
      </c>
      <c r="D42" s="3">
        <f t="shared" si="4"/>
        <v>21.357696293999997</v>
      </c>
      <c r="E42" s="3">
        <f t="shared" si="5"/>
        <v>3.7915132199999997</v>
      </c>
      <c r="F42" s="3">
        <f t="shared" si="6"/>
        <v>10.369068995999999</v>
      </c>
      <c r="G42" s="3">
        <f t="shared" si="2"/>
        <v>0.35495459999999995</v>
      </c>
      <c r="H42" s="3">
        <f t="shared" si="2"/>
        <v>0.81912599999999991</v>
      </c>
      <c r="I42" s="3">
        <f t="shared" si="2"/>
        <v>0.1092168</v>
      </c>
      <c r="J42" s="3">
        <f t="shared" si="2"/>
        <v>5.2007999999999993E-3</v>
      </c>
      <c r="K42" s="3">
        <f t="shared" si="2"/>
        <v>1.3001999999999998E-3</v>
      </c>
      <c r="L42" s="3">
        <f t="shared" si="2"/>
        <v>0.28864439999999997</v>
      </c>
      <c r="M42" s="3">
        <f t="shared" si="2"/>
        <v>0.14952299999999999</v>
      </c>
      <c r="N42" s="3">
        <f t="shared" si="2"/>
        <v>1814.9621819999998</v>
      </c>
      <c r="O42" s="3">
        <f t="shared" si="2"/>
        <v>68.923602000000002</v>
      </c>
      <c r="P42" s="3">
        <f t="shared" si="2"/>
        <v>0.95174639999999988</v>
      </c>
      <c r="Q42" s="3">
        <f t="shared" si="7"/>
        <v>188.78904</v>
      </c>
      <c r="R42" s="3">
        <f t="shared" si="8"/>
        <v>4.082628E-2</v>
      </c>
      <c r="S42" s="3">
        <f t="shared" si="8"/>
        <v>0.69560699999999986</v>
      </c>
      <c r="T42" s="3">
        <f t="shared" si="8"/>
        <v>1.1571779999999999E-2</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A22" zoomScale="90" zoomScaleNormal="90" workbookViewId="0">
      <selection activeCell="E24" sqref="E2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'DCWW Court Farm'!C1:E1</f>
        <v>PAN-003070</v>
      </c>
      <c r="D1" s="98"/>
      <c r="E1" s="98"/>
      <c r="F1" s="85" t="s">
        <v>47</v>
      </c>
      <c r="G1" s="85"/>
      <c r="H1" s="99">
        <f>'DCWW Court Farm'!H1:J1</f>
        <v>49.2</v>
      </c>
      <c r="I1" s="99"/>
      <c r="J1" s="99"/>
      <c r="AB1" s="45"/>
      <c r="AC1" s="45"/>
      <c r="AD1" s="45"/>
      <c r="AE1" s="45" t="s">
        <v>91</v>
      </c>
      <c r="AF1" s="45" t="s">
        <v>92</v>
      </c>
    </row>
    <row r="2" spans="1:32" ht="14" x14ac:dyDescent="0.3">
      <c r="A2" s="85" t="s">
        <v>106</v>
      </c>
      <c r="B2" s="85"/>
      <c r="C2" s="100" t="str">
        <f>'DCWW Court Farm'!C2:E2</f>
        <v>GP3792SK</v>
      </c>
      <c r="D2" s="98"/>
      <c r="E2" s="98"/>
      <c r="F2" s="85" t="s">
        <v>52</v>
      </c>
      <c r="G2" s="85"/>
      <c r="H2" s="88" t="str">
        <f>'[1]Hirwaun WTW'!H2</f>
        <v>19 09 02</v>
      </c>
      <c r="I2" s="88"/>
      <c r="J2" s="88"/>
      <c r="AB2" s="46" t="s">
        <v>61</v>
      </c>
      <c r="AC2" s="46" t="s">
        <v>80</v>
      </c>
      <c r="AD2" s="45" t="s">
        <v>88</v>
      </c>
      <c r="AE2" s="45" t="s">
        <v>73</v>
      </c>
      <c r="AF2" s="45">
        <v>8.4</v>
      </c>
    </row>
    <row r="3" spans="1:32" ht="14" x14ac:dyDescent="0.3">
      <c r="A3" s="96" t="s">
        <v>44</v>
      </c>
      <c r="B3" s="97"/>
      <c r="C3" s="99" t="str">
        <f>'DCWW Court Farm'!C3:E3</f>
        <v>ByProduct Recovery Ltd</v>
      </c>
      <c r="D3" s="99"/>
      <c r="E3" s="99"/>
      <c r="F3" s="85" t="s">
        <v>107</v>
      </c>
      <c r="G3" s="85"/>
      <c r="H3" s="88" t="str">
        <f>'[1]Hirwaun WTW'!H3</f>
        <v>Liquid</v>
      </c>
      <c r="I3" s="88"/>
      <c r="J3" s="88"/>
      <c r="AB3" s="46" t="s">
        <v>62</v>
      </c>
      <c r="AC3" s="46" t="s">
        <v>81</v>
      </c>
      <c r="AD3" s="45" t="s">
        <v>89</v>
      </c>
      <c r="AE3" s="45" t="s">
        <v>74</v>
      </c>
      <c r="AF3" s="45">
        <v>8.6</v>
      </c>
    </row>
    <row r="4" spans="1:32" ht="14" x14ac:dyDescent="0.3">
      <c r="A4" s="85" t="s">
        <v>0</v>
      </c>
      <c r="B4" s="85"/>
      <c r="C4" s="99" t="str">
        <f>'DCWW Court Farm'!C4:E4</f>
        <v>Cassandra, Caerleon, Newport NP18 1LR</v>
      </c>
      <c r="D4" s="99"/>
      <c r="E4" s="99"/>
      <c r="F4" s="87" t="s">
        <v>1</v>
      </c>
      <c r="G4" s="87"/>
      <c r="H4" s="88" t="str">
        <f>'[1]Hirwaun WTW'!H4</f>
        <v>Hirwaun WTW</v>
      </c>
      <c r="I4" s="88"/>
      <c r="J4" s="88"/>
      <c r="AB4" s="46" t="s">
        <v>57</v>
      </c>
      <c r="AC4" s="47" t="s">
        <v>82</v>
      </c>
      <c r="AD4" s="45" t="s">
        <v>90</v>
      </c>
      <c r="AE4" s="45" t="s">
        <v>75</v>
      </c>
      <c r="AF4" s="45">
        <v>8.8000000000000007</v>
      </c>
    </row>
    <row r="5" spans="1:32" ht="14" x14ac:dyDescent="0.3">
      <c r="A5" s="85" t="s">
        <v>51</v>
      </c>
      <c r="B5" s="85"/>
      <c r="C5" s="99" t="str">
        <f>'DCWW Court Farm'!C5:E5</f>
        <v>Rohini Sawant</v>
      </c>
      <c r="D5" s="99"/>
      <c r="E5" s="99"/>
      <c r="F5" s="85" t="s">
        <v>45</v>
      </c>
      <c r="G5" s="85"/>
      <c r="H5" s="88">
        <v>6.3</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t="str">
        <f>'DCWW Court Farm'!C8</f>
        <v>Field 1</v>
      </c>
      <c r="D8" s="56" t="str">
        <f>'DCWW Court Farm'!D8</f>
        <v>Field 2</v>
      </c>
      <c r="E8" s="56" t="str">
        <f>'DCWW Court Farm'!E8</f>
        <v>Field 3</v>
      </c>
      <c r="F8" s="56" t="str">
        <f>'DCWW Court Farm'!F8</f>
        <v>Field 4</v>
      </c>
      <c r="G8" s="56" t="str">
        <f>'DCWW Court Farm'!G8</f>
        <v>Field 5</v>
      </c>
      <c r="H8" s="56" t="str">
        <f>'DCWW Court Farm'!H8</f>
        <v>Field 6</v>
      </c>
      <c r="I8" s="56" t="str">
        <f>'DCWW Court Farm'!I8</f>
        <v>Field 7</v>
      </c>
      <c r="J8" s="56" t="str">
        <f>'DCWW Court Farm'!J8</f>
        <v>Field 8</v>
      </c>
      <c r="K8" s="56" t="str">
        <f>'DCWW Court Farm'!K8</f>
        <v>Field 9</v>
      </c>
      <c r="L8" s="56" t="str">
        <f>'DCWW Court Farm'!L8</f>
        <v>Field 10</v>
      </c>
      <c r="M8" s="56" t="str">
        <f>'DCWW Court Farm'!M8</f>
        <v>Field 11</v>
      </c>
      <c r="N8" s="56" t="str">
        <f>'DCWW Court Farm'!N8</f>
        <v>Field 13</v>
      </c>
      <c r="O8" s="56" t="str">
        <f>'DCWW Court Farm'!O8</f>
        <v>Field 15</v>
      </c>
      <c r="P8" s="56" t="str">
        <f>'DCWW Court Farm'!P8</f>
        <v>Field 16</v>
      </c>
      <c r="Q8" s="56" t="str">
        <f>'DCWW Court Farm'!Q8</f>
        <v>Field 20</v>
      </c>
      <c r="R8" s="56" t="str">
        <f>'DCWW Court Farm'!R8</f>
        <v>Field 22</v>
      </c>
      <c r="S8" s="56">
        <f>'DCWW Court Farm'!S8</f>
        <v>0</v>
      </c>
      <c r="T8" s="56">
        <f>'DCWW Court Farm'!T8</f>
        <v>0</v>
      </c>
      <c r="U8" s="56">
        <f>'DCWW Court Farm'!U8</f>
        <v>0</v>
      </c>
      <c r="V8" s="56">
        <f>'DCWW Court Farm'!V8</f>
        <v>0</v>
      </c>
      <c r="AB8" s="52"/>
      <c r="AC8" s="51"/>
      <c r="AD8" s="45"/>
      <c r="AE8" s="45" t="s">
        <v>98</v>
      </c>
      <c r="AF8" s="45">
        <v>2.1</v>
      </c>
    </row>
    <row r="9" spans="1:32" ht="14" x14ac:dyDescent="0.3">
      <c r="A9" s="85" t="s">
        <v>3</v>
      </c>
      <c r="B9" s="85"/>
      <c r="C9" s="56">
        <f>'DCWW Court Farm'!C9</f>
        <v>1</v>
      </c>
      <c r="D9" s="56">
        <f>'DCWW Court Farm'!D9</f>
        <v>1</v>
      </c>
      <c r="E9" s="56">
        <f>'DCWW Court Farm'!E9</f>
        <v>1</v>
      </c>
      <c r="F9" s="56" t="str">
        <f>'DCWW Court Farm'!F9</f>
        <v>Mod</v>
      </c>
      <c r="G9" s="56">
        <f>'DCWW Court Farm'!G9</f>
        <v>1</v>
      </c>
      <c r="H9" s="56">
        <f>'DCWW Court Farm'!H9</f>
        <v>1</v>
      </c>
      <c r="I9" s="56">
        <f>'DCWW Court Farm'!I9</f>
        <v>1</v>
      </c>
      <c r="J9" s="56">
        <f>'DCWW Court Farm'!J9</f>
        <v>1</v>
      </c>
      <c r="K9" s="56" t="str">
        <f>'DCWW Court Farm'!K9</f>
        <v>Mod</v>
      </c>
      <c r="L9" s="56">
        <f>'DCWW Court Farm'!L9</f>
        <v>1</v>
      </c>
      <c r="M9" s="56" t="str">
        <f>'DCWW Court Farm'!M9</f>
        <v>Mod</v>
      </c>
      <c r="N9" s="56" t="str">
        <f>'DCWW Court Farm'!N9</f>
        <v>Mod</v>
      </c>
      <c r="O9" s="56" t="str">
        <f>'DCWW Court Farm'!O9</f>
        <v>Mod</v>
      </c>
      <c r="P9" s="56" t="str">
        <f>'DCWW Court Farm'!P9</f>
        <v>Mod</v>
      </c>
      <c r="Q9" s="56" t="str">
        <f>'DCWW Court Farm'!Q9</f>
        <v>Mod</v>
      </c>
      <c r="R9" s="56" t="str">
        <f>'DCWW Court Farm'!R9</f>
        <v>Mod</v>
      </c>
      <c r="S9" s="56">
        <f>'DCWW Court Farm'!S9</f>
        <v>0</v>
      </c>
      <c r="T9" s="56">
        <f>'DCWW Court Farm'!T9</f>
        <v>0</v>
      </c>
      <c r="U9" s="56">
        <f>'DCWW Court Farm'!U9</f>
        <v>0</v>
      </c>
      <c r="V9" s="56">
        <f>'DCWW Court Farm'!V9</f>
        <v>0</v>
      </c>
      <c r="AB9" s="46"/>
      <c r="AC9" s="51"/>
      <c r="AD9" s="45"/>
      <c r="AE9" s="45" t="s">
        <v>77</v>
      </c>
      <c r="AF9" s="45">
        <v>5.9</v>
      </c>
    </row>
    <row r="10" spans="1:32" ht="14" x14ac:dyDescent="0.3">
      <c r="A10" s="85" t="s">
        <v>4</v>
      </c>
      <c r="B10" s="85"/>
      <c r="C10" s="56">
        <f>'DCWW Court Farm'!C10</f>
        <v>6</v>
      </c>
      <c r="D10" s="56">
        <f>'DCWW Court Farm'!D10</f>
        <v>7.4</v>
      </c>
      <c r="E10" s="56">
        <f>'DCWW Court Farm'!E10</f>
        <v>7.3</v>
      </c>
      <c r="F10" s="56">
        <f>'DCWW Court Farm'!F10</f>
        <v>5.4</v>
      </c>
      <c r="G10" s="56">
        <f>'DCWW Court Farm'!G10</f>
        <v>6.2</v>
      </c>
      <c r="H10" s="56">
        <f>'DCWW Court Farm'!H10</f>
        <v>5.4</v>
      </c>
      <c r="I10" s="56">
        <f>'DCWW Court Farm'!I10</f>
        <v>7.6</v>
      </c>
      <c r="J10" s="56">
        <f>'DCWW Court Farm'!J10</f>
        <v>6</v>
      </c>
      <c r="K10" s="56">
        <f>'DCWW Court Farm'!K10</f>
        <v>6.2</v>
      </c>
      <c r="L10" s="56">
        <f>'DCWW Court Farm'!L10</f>
        <v>6.6</v>
      </c>
      <c r="M10" s="56">
        <f>'DCWW Court Farm'!M10</f>
        <v>6.2</v>
      </c>
      <c r="N10" s="56">
        <f>'DCWW Court Farm'!N10</f>
        <v>5.6</v>
      </c>
      <c r="O10" s="56">
        <f>'DCWW Court Farm'!O10</f>
        <v>6.4</v>
      </c>
      <c r="P10" s="56">
        <f>'DCWW Court Farm'!P10</f>
        <v>5.7</v>
      </c>
      <c r="Q10" s="56">
        <f>'DCWW Court Farm'!Q10</f>
        <v>6.3</v>
      </c>
      <c r="R10" s="56">
        <f>'DCWW Court Farm'!R10</f>
        <v>6.1</v>
      </c>
      <c r="S10" s="56">
        <f>'DCWW Court Farm'!S10</f>
        <v>0</v>
      </c>
      <c r="T10" s="56">
        <f>'DCWW Court Farm'!T10</f>
        <v>0</v>
      </c>
      <c r="U10" s="56">
        <f>'DCWW Court Farm'!U10</f>
        <v>0</v>
      </c>
      <c r="V10" s="56">
        <f>'DCWW Court Farm'!V10</f>
        <v>0</v>
      </c>
      <c r="AB10" s="46"/>
      <c r="AC10" s="51"/>
      <c r="AD10" s="45"/>
      <c r="AE10" s="45" t="s">
        <v>78</v>
      </c>
      <c r="AF10" s="45">
        <v>1.4</v>
      </c>
    </row>
    <row r="11" spans="1:32" ht="13" x14ac:dyDescent="0.35">
      <c r="A11" s="85" t="s">
        <v>5</v>
      </c>
      <c r="B11" s="85"/>
      <c r="C11" s="56">
        <f>'DCWW Court Farm'!C11</f>
        <v>1</v>
      </c>
      <c r="D11" s="56">
        <f>'DCWW Court Farm'!D11</f>
        <v>2</v>
      </c>
      <c r="E11" s="56">
        <f>'DCWW Court Farm'!E11</f>
        <v>1</v>
      </c>
      <c r="F11" s="56">
        <f>'DCWW Court Farm'!F11</f>
        <v>0</v>
      </c>
      <c r="G11" s="56">
        <f>'DCWW Court Farm'!G11</f>
        <v>1</v>
      </c>
      <c r="H11" s="56">
        <f>'DCWW Court Farm'!H11</f>
        <v>1</v>
      </c>
      <c r="I11" s="56">
        <f>'DCWW Court Farm'!I11</f>
        <v>1</v>
      </c>
      <c r="J11" s="56">
        <f>'DCWW Court Farm'!J11</f>
        <v>0</v>
      </c>
      <c r="K11" s="56">
        <f>'DCWW Court Farm'!K11</f>
        <v>0</v>
      </c>
      <c r="L11" s="56">
        <f>'DCWW Court Farm'!L11</f>
        <v>0</v>
      </c>
      <c r="M11" s="56">
        <f>'DCWW Court Farm'!M11</f>
        <v>0</v>
      </c>
      <c r="N11" s="56">
        <f>'DCWW Court Farm'!N11</f>
        <v>1</v>
      </c>
      <c r="O11" s="56">
        <f>'DCWW Court Farm'!O11</f>
        <v>1</v>
      </c>
      <c r="P11" s="56">
        <f>'DCWW Court Farm'!P11</f>
        <v>0</v>
      </c>
      <c r="Q11" s="56">
        <f>'DCWW Court Farm'!Q11</f>
        <v>1</v>
      </c>
      <c r="R11" s="56">
        <f>'DCWW Court Farm'!R11</f>
        <v>1</v>
      </c>
      <c r="S11" s="56">
        <f>'DCWW Court Farm'!S11</f>
        <v>0</v>
      </c>
      <c r="T11" s="56">
        <f>'DCWW Court Farm'!T11</f>
        <v>0</v>
      </c>
      <c r="U11" s="56">
        <f>'DCWW Court Farm'!U11</f>
        <v>0</v>
      </c>
      <c r="V11" s="56">
        <f>'DCWW Court Farm'!V11</f>
        <v>0</v>
      </c>
      <c r="AB11" s="12"/>
      <c r="AC11" s="12"/>
      <c r="AD11" s="12"/>
      <c r="AE11" s="12"/>
      <c r="AF11" s="12"/>
    </row>
    <row r="12" spans="1:32" ht="14" x14ac:dyDescent="0.3">
      <c r="A12" s="85" t="s">
        <v>6</v>
      </c>
      <c r="B12" s="85"/>
      <c r="C12" s="56">
        <f>'DCWW Court Farm'!C12</f>
        <v>3</v>
      </c>
      <c r="D12" s="56">
        <f>'DCWW Court Farm'!D12</f>
        <v>2</v>
      </c>
      <c r="E12" s="56">
        <f>'DCWW Court Farm'!E12</f>
        <v>-2</v>
      </c>
      <c r="F12" s="56">
        <f>'DCWW Court Farm'!F12</f>
        <v>1</v>
      </c>
      <c r="G12" s="56">
        <f>'DCWW Court Farm'!G12</f>
        <v>-2</v>
      </c>
      <c r="H12" s="56">
        <f>'DCWW Court Farm'!H12</f>
        <v>-2</v>
      </c>
      <c r="I12" s="56">
        <f>'DCWW Court Farm'!I12</f>
        <v>1</v>
      </c>
      <c r="J12" s="56">
        <f>'DCWW Court Farm'!J12</f>
        <v>1</v>
      </c>
      <c r="K12" s="56">
        <f>'DCWW Court Farm'!K12</f>
        <v>1</v>
      </c>
      <c r="L12" s="56">
        <f>'DCWW Court Farm'!L12</f>
        <v>1</v>
      </c>
      <c r="M12" s="56">
        <f>'DCWW Court Farm'!M12</f>
        <v>1</v>
      </c>
      <c r="N12" s="56">
        <f>'DCWW Court Farm'!N12</f>
        <v>-2</v>
      </c>
      <c r="O12" s="56">
        <f>'DCWW Court Farm'!O12</f>
        <v>1</v>
      </c>
      <c r="P12" s="56">
        <f>'DCWW Court Farm'!P12</f>
        <v>1</v>
      </c>
      <c r="Q12" s="56">
        <f>'DCWW Court Farm'!Q12</f>
        <v>0</v>
      </c>
      <c r="R12" s="56">
        <f>'DCWW Court Farm'!R12</f>
        <v>1</v>
      </c>
      <c r="S12" s="56">
        <f>'DCWW Court Farm'!S12</f>
        <v>0</v>
      </c>
      <c r="T12" s="56">
        <f>'DCWW Court Farm'!T12</f>
        <v>0</v>
      </c>
      <c r="U12" s="56">
        <f>'DCWW Court Farm'!U12</f>
        <v>0</v>
      </c>
      <c r="V12" s="56">
        <f>'DCWW Court Farm'!V12</f>
        <v>0</v>
      </c>
      <c r="AB12" s="46"/>
      <c r="AC12" s="51"/>
      <c r="AD12" s="45"/>
      <c r="AE12" s="45"/>
      <c r="AF12" s="45"/>
    </row>
    <row r="13" spans="1:32" ht="14" x14ac:dyDescent="0.3">
      <c r="A13" s="85" t="s">
        <v>7</v>
      </c>
      <c r="B13" s="85"/>
      <c r="C13" s="56">
        <f>'DCWW Court Farm'!C13</f>
        <v>3</v>
      </c>
      <c r="D13" s="56">
        <f>'DCWW Court Farm'!D13</f>
        <v>5</v>
      </c>
      <c r="E13" s="56">
        <f>'DCWW Court Farm'!E13</f>
        <v>5</v>
      </c>
      <c r="F13" s="56">
        <f>'DCWW Court Farm'!F13</f>
        <v>4</v>
      </c>
      <c r="G13" s="56">
        <f>'DCWW Court Farm'!G13</f>
        <v>3</v>
      </c>
      <c r="H13" s="56">
        <f>'DCWW Court Farm'!H13</f>
        <v>3</v>
      </c>
      <c r="I13" s="56">
        <f>'DCWW Court Farm'!I13</f>
        <v>3</v>
      </c>
      <c r="J13" s="56">
        <f>'DCWW Court Farm'!J13</f>
        <v>4</v>
      </c>
      <c r="K13" s="56">
        <f>'DCWW Court Farm'!K13</f>
        <v>4</v>
      </c>
      <c r="L13" s="56">
        <f>'DCWW Court Farm'!L13</f>
        <v>4</v>
      </c>
      <c r="M13" s="56">
        <f>'DCWW Court Farm'!M13</f>
        <v>3</v>
      </c>
      <c r="N13" s="56">
        <f>'DCWW Court Farm'!N13</f>
        <v>3</v>
      </c>
      <c r="O13" s="56">
        <f>'DCWW Court Farm'!O13</f>
        <v>3</v>
      </c>
      <c r="P13" s="56">
        <f>'DCWW Court Farm'!P13</f>
        <v>4</v>
      </c>
      <c r="Q13" s="56">
        <f>'DCWW Court Farm'!Q13</f>
        <v>3</v>
      </c>
      <c r="R13" s="56">
        <f>'DCWW Court Farm'!R13</f>
        <v>5</v>
      </c>
      <c r="S13" s="56">
        <f>'DCWW Court Farm'!S13</f>
        <v>0</v>
      </c>
      <c r="T13" s="56">
        <f>'DCWW Court Farm'!T13</f>
        <v>0</v>
      </c>
      <c r="U13" s="56">
        <f>'DCWW Court Farm'!U13</f>
        <v>0</v>
      </c>
      <c r="V13" s="56">
        <f>'DCWW Court Farm'!V13</f>
        <v>0</v>
      </c>
      <c r="AB13" s="46"/>
      <c r="AC13" s="51"/>
      <c r="AD13" s="45"/>
      <c r="AE13" s="45"/>
      <c r="AF13" s="45"/>
    </row>
    <row r="14" spans="1:32" ht="13" x14ac:dyDescent="0.35">
      <c r="A14" s="95" t="s">
        <v>8</v>
      </c>
      <c r="B14" s="95"/>
      <c r="C14" s="57" t="str">
        <f>'DCWW Court Farm'!C14</f>
        <v>Winter/spring oats</v>
      </c>
      <c r="D14" s="57" t="str">
        <f>'DCWW Court Farm'!D14</f>
        <v>Winter/spring oats</v>
      </c>
      <c r="E14" s="57" t="str">
        <f>'DCWW Court Farm'!E14</f>
        <v>Winter/spring oats</v>
      </c>
      <c r="F14" s="57" t="str">
        <f>'DCWW Court Farm'!F14</f>
        <v>Grass Silage (25% DM)</v>
      </c>
      <c r="G14" s="57" t="str">
        <f>'DCWW Court Farm'!G14</f>
        <v>Winter/spring oats</v>
      </c>
      <c r="H14" s="57" t="str">
        <f>'DCWW Court Farm'!H14</f>
        <v>Winter/spring oats</v>
      </c>
      <c r="I14" s="57" t="str">
        <f>'DCWW Court Farm'!I14</f>
        <v>Winter wheat/barley</v>
      </c>
      <c r="J14" s="57" t="str">
        <f>'DCWW Court Farm'!J14</f>
        <v>Winter wheat/barley</v>
      </c>
      <c r="K14" s="57" t="str">
        <f>'DCWW Court Farm'!K14</f>
        <v>Grass Silage (25% DM)</v>
      </c>
      <c r="L14" s="57" t="str">
        <f>'DCWW Court Farm'!L14</f>
        <v>Winter wheat/barley</v>
      </c>
      <c r="M14" s="57" t="str">
        <f>'DCWW Court Farm'!M14</f>
        <v>Grass Silage (25% DM)</v>
      </c>
      <c r="N14" s="57" t="str">
        <f>'DCWW Court Farm'!N14</f>
        <v>Grass Silage (25% DM)</v>
      </c>
      <c r="O14" s="57" t="str">
        <f>'DCWW Court Farm'!O14</f>
        <v>Grass Silage (25% DM)</v>
      </c>
      <c r="P14" s="57" t="str">
        <f>'DCWW Court Farm'!P14</f>
        <v>Grass Silage (25% DM)</v>
      </c>
      <c r="Q14" s="57" t="str">
        <f>'DCWW Court Farm'!Q14</f>
        <v>Grass Silage (25% DM)</v>
      </c>
      <c r="R14" s="57" t="str">
        <f>'DCWW Court Farm'!R14</f>
        <v>Grass Silage (25% DM)</v>
      </c>
      <c r="S14" s="57">
        <f>'DCWW Court Farm'!S14</f>
        <v>0</v>
      </c>
      <c r="T14" s="57">
        <f>'DCWW Court Farm'!T14</f>
        <v>0</v>
      </c>
      <c r="U14" s="57">
        <f>'DCWW Court Farm'!U14</f>
        <v>0</v>
      </c>
      <c r="V14" s="57">
        <f>'DCWW Court Farm'!V14</f>
        <v>0</v>
      </c>
    </row>
    <row r="15" spans="1:32" ht="13" x14ac:dyDescent="0.35">
      <c r="A15" s="87" t="s">
        <v>9</v>
      </c>
      <c r="B15" s="87"/>
      <c r="C15" s="56">
        <f>'DCWW Court Farm'!C15</f>
        <v>6</v>
      </c>
      <c r="D15" s="56">
        <f>'DCWW Court Farm'!D15</f>
        <v>6</v>
      </c>
      <c r="E15" s="56">
        <f>'DCWW Court Farm'!E15</f>
        <v>6</v>
      </c>
      <c r="F15" s="56">
        <f>'DCWW Court Farm'!F15</f>
        <v>38</v>
      </c>
      <c r="G15" s="56">
        <f>'DCWW Court Farm'!G15</f>
        <v>6</v>
      </c>
      <c r="H15" s="56">
        <f>'DCWW Court Farm'!H15</f>
        <v>6</v>
      </c>
      <c r="I15" s="56">
        <f>'DCWW Court Farm'!I15</f>
        <v>8</v>
      </c>
      <c r="J15" s="56">
        <f>'DCWW Court Farm'!J15</f>
        <v>8</v>
      </c>
      <c r="K15" s="56">
        <f>'DCWW Court Farm'!K15</f>
        <v>38</v>
      </c>
      <c r="L15" s="56">
        <f>'DCWW Court Farm'!L15</f>
        <v>8</v>
      </c>
      <c r="M15" s="56">
        <f>'DCWW Court Farm'!M15</f>
        <v>38</v>
      </c>
      <c r="N15" s="56">
        <f>'DCWW Court Farm'!N15</f>
        <v>38</v>
      </c>
      <c r="O15" s="56">
        <f>'DCWW Court Farm'!O15</f>
        <v>38</v>
      </c>
      <c r="P15" s="56">
        <f>'DCWW Court Farm'!P15</f>
        <v>38</v>
      </c>
      <c r="Q15" s="56">
        <f>'DCWW Court Farm'!Q15</f>
        <v>38</v>
      </c>
      <c r="R15" s="56">
        <f>'DCWW Court Farm'!R15</f>
        <v>38</v>
      </c>
      <c r="S15" s="56">
        <f>'DCWW Court Farm'!S15</f>
        <v>0</v>
      </c>
      <c r="T15" s="56">
        <f>'DCWW Court Farm'!T15</f>
        <v>0</v>
      </c>
      <c r="U15" s="56">
        <f>'DCWW Court Farm'!U15</f>
        <v>0</v>
      </c>
      <c r="V15" s="56">
        <f>'DCWW Court Farm'!V15</f>
        <v>0</v>
      </c>
    </row>
    <row r="16" spans="1:32" ht="13" x14ac:dyDescent="0.35">
      <c r="A16" s="95" t="s">
        <v>46</v>
      </c>
      <c r="B16" s="95"/>
      <c r="C16" s="57" t="str">
        <f>'DCWW Court Farm'!C16</f>
        <v>Medium/Clay</v>
      </c>
      <c r="D16" s="57" t="str">
        <f>'DCWW Court Farm'!D16</f>
        <v>Medium/Clay</v>
      </c>
      <c r="E16" s="57" t="str">
        <f>'DCWW Court Farm'!E16</f>
        <v>Medium/Clay</v>
      </c>
      <c r="F16" s="57" t="str">
        <f>'DCWW Court Farm'!F16</f>
        <v>Medium/Clay</v>
      </c>
      <c r="G16" s="57" t="str">
        <f>'DCWW Court Farm'!G16</f>
        <v>Medium/Clay</v>
      </c>
      <c r="H16" s="57" t="str">
        <f>'DCWW Court Farm'!H16</f>
        <v>Medium/Clay</v>
      </c>
      <c r="I16" s="57" t="str">
        <f>'DCWW Court Farm'!I16</f>
        <v>Medium/Clay</v>
      </c>
      <c r="J16" s="57" t="str">
        <f>'DCWW Court Farm'!J16</f>
        <v>Medium/Clay</v>
      </c>
      <c r="K16" s="57" t="str">
        <f>'DCWW Court Farm'!K16</f>
        <v>Medium/Clay</v>
      </c>
      <c r="L16" s="57" t="str">
        <f>'DCWW Court Farm'!L16</f>
        <v>Medium/Clay</v>
      </c>
      <c r="M16" s="57" t="str">
        <f>'DCWW Court Farm'!M16</f>
        <v>Medium/Clay</v>
      </c>
      <c r="N16" s="57" t="str">
        <f>'DCWW Court Farm'!N16</f>
        <v>Medium/Clay</v>
      </c>
      <c r="O16" s="57" t="str">
        <f>'DCWW Court Farm'!O16</f>
        <v>Medium/Clay</v>
      </c>
      <c r="P16" s="57" t="str">
        <f>'DCWW Court Farm'!P16</f>
        <v>Medium/Clay</v>
      </c>
      <c r="Q16" s="57" t="str">
        <f>'DCWW Court Farm'!Q16</f>
        <v>Medium/Clay</v>
      </c>
      <c r="R16" s="57" t="str">
        <f>'DCWW Court Farm'!R16</f>
        <v>Medium/Clay</v>
      </c>
      <c r="S16" s="57">
        <f>'DCWW Court Farm'!S16</f>
        <v>0</v>
      </c>
      <c r="T16" s="57">
        <f>'DCWW Court Farm'!T16</f>
        <v>0</v>
      </c>
      <c r="U16" s="57">
        <f>'DCWW Court Farm'!U16</f>
        <v>0</v>
      </c>
      <c r="V16" s="57">
        <f>'DCWW Court Farm'!V16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52.800000000000004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52.800000000000004</v>
      </c>
      <c r="E17" s="42">
        <f t="shared" si="0"/>
        <v>52.800000000000004</v>
      </c>
      <c r="F17" s="42">
        <f t="shared" si="0"/>
        <v>64.599999999999994</v>
      </c>
      <c r="G17" s="42">
        <f t="shared" si="0"/>
        <v>52.800000000000004</v>
      </c>
      <c r="H17" s="42">
        <f t="shared" si="0"/>
        <v>52.800000000000004</v>
      </c>
      <c r="I17" s="42">
        <f t="shared" si="0"/>
        <v>67.2</v>
      </c>
      <c r="J17" s="42">
        <f t="shared" si="0"/>
        <v>67.2</v>
      </c>
      <c r="K17" s="42">
        <f t="shared" si="0"/>
        <v>64.599999999999994</v>
      </c>
      <c r="L17" s="42">
        <f t="shared" si="0"/>
        <v>67.2</v>
      </c>
      <c r="M17" s="42">
        <f t="shared" si="0"/>
        <v>64.599999999999994</v>
      </c>
      <c r="N17" s="42">
        <f t="shared" si="0"/>
        <v>64.599999999999994</v>
      </c>
      <c r="O17" s="42">
        <f t="shared" si="0"/>
        <v>64.599999999999994</v>
      </c>
      <c r="P17" s="42">
        <f t="shared" si="0"/>
        <v>64.599999999999994</v>
      </c>
      <c r="Q17" s="42">
        <f t="shared" si="0"/>
        <v>64.599999999999994</v>
      </c>
      <c r="R17" s="42">
        <f t="shared" si="0"/>
        <v>64.599999999999994</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0.73586920000000011</v>
      </c>
      <c r="D18" s="43">
        <f>$D28</f>
        <v>0.73586920000000011</v>
      </c>
      <c r="E18" s="43">
        <f>$D29</f>
        <v>0.73586920000000011</v>
      </c>
      <c r="F18" s="43">
        <f>$D30</f>
        <v>0.73586920000000011</v>
      </c>
      <c r="G18" s="43">
        <f>$D31</f>
        <v>0.73586920000000011</v>
      </c>
      <c r="H18" s="43">
        <f>$D32</f>
        <v>0.73586920000000011</v>
      </c>
      <c r="I18" s="43">
        <f>$D33</f>
        <v>0.73586920000000011</v>
      </c>
      <c r="J18" s="43">
        <f>$D34</f>
        <v>0.73586920000000011</v>
      </c>
      <c r="K18" s="43">
        <f>$D35</f>
        <v>0.73586920000000011</v>
      </c>
      <c r="L18" s="43">
        <f>$D36</f>
        <v>0.73586920000000011</v>
      </c>
      <c r="M18" s="43">
        <f>$D37</f>
        <v>0.73586920000000011</v>
      </c>
      <c r="N18" s="43">
        <f>$D38</f>
        <v>0.73586920000000011</v>
      </c>
      <c r="O18" s="43">
        <f>$D39</f>
        <v>0.73586920000000011</v>
      </c>
      <c r="P18" s="43">
        <f>$D40</f>
        <v>0.73586920000000011</v>
      </c>
      <c r="Q18" s="43">
        <f>$D41</f>
        <v>0.73586920000000011</v>
      </c>
      <c r="R18" s="43">
        <f>$D42</f>
        <v>0.73586920000000011</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-52.064130800000001</v>
      </c>
      <c r="D19" s="43">
        <f t="shared" ref="D19:V19" si="1">D18-D17</f>
        <v>-52.064130800000001</v>
      </c>
      <c r="E19" s="43">
        <f t="shared" si="1"/>
        <v>-52.064130800000001</v>
      </c>
      <c r="F19" s="43">
        <f t="shared" si="1"/>
        <v>-63.864130799999991</v>
      </c>
      <c r="G19" s="43">
        <f t="shared" si="1"/>
        <v>-52.064130800000001</v>
      </c>
      <c r="H19" s="43">
        <f t="shared" si="1"/>
        <v>-52.064130800000001</v>
      </c>
      <c r="I19" s="43">
        <f t="shared" si="1"/>
        <v>-66.464130800000007</v>
      </c>
      <c r="J19" s="43">
        <f t="shared" si="1"/>
        <v>-66.464130800000007</v>
      </c>
      <c r="K19" s="43">
        <f t="shared" si="1"/>
        <v>-63.864130799999991</v>
      </c>
      <c r="L19" s="43">
        <f t="shared" si="1"/>
        <v>-66.464130800000007</v>
      </c>
      <c r="M19" s="43">
        <f t="shared" si="1"/>
        <v>-63.864130799999991</v>
      </c>
      <c r="N19" s="43">
        <f t="shared" si="1"/>
        <v>-63.864130799999991</v>
      </c>
      <c r="O19" s="43">
        <f t="shared" si="1"/>
        <v>-63.864130799999991</v>
      </c>
      <c r="P19" s="43">
        <f t="shared" si="1"/>
        <v>-63.864130799999991</v>
      </c>
      <c r="Q19" s="43">
        <f t="shared" si="1"/>
        <v>-63.864130799999991</v>
      </c>
      <c r="R19" s="43">
        <f t="shared" si="1"/>
        <v>-63.864130799999991</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DECREASE</v>
      </c>
      <c r="Q20" s="44" t="str">
        <f>IF($B41="","",IF(Q$19&gt;=0,"INCREASE","DECREASE"))</f>
        <v>DECREASE</v>
      </c>
      <c r="R20" s="44" t="str">
        <f>IF($B42="","",IF(R$19&gt;=0,"INCREASE","DECREASE"))</f>
        <v>DECREASE</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c r="S23" s="37" t="s">
        <v>60</v>
      </c>
      <c r="T23" s="37"/>
      <c r="U23" s="37"/>
      <c r="V23" s="38"/>
      <c r="W23" s="38"/>
    </row>
    <row r="24" spans="1:32" s="14" customFormat="1" x14ac:dyDescent="0.35">
      <c r="A24" s="19"/>
      <c r="B24" s="41">
        <v>2.2000000000000002</v>
      </c>
      <c r="C24" s="40">
        <v>0.77</v>
      </c>
      <c r="D24" s="40">
        <v>58.4</v>
      </c>
      <c r="E24" s="40">
        <v>87</v>
      </c>
      <c r="F24" s="40">
        <v>476</v>
      </c>
      <c r="G24" s="40">
        <v>7.8</v>
      </c>
      <c r="H24" s="40">
        <v>83.3</v>
      </c>
      <c r="I24" s="40">
        <v>22.6</v>
      </c>
      <c r="J24" s="40">
        <v>0.11</v>
      </c>
      <c r="K24" s="1">
        <v>0.91</v>
      </c>
      <c r="L24" s="40">
        <v>5.0999999999999996</v>
      </c>
      <c r="M24" s="40">
        <v>4.3</v>
      </c>
      <c r="N24" s="40">
        <v>2560</v>
      </c>
      <c r="O24" s="40">
        <v>425000</v>
      </c>
      <c r="P24" s="40"/>
      <c r="Q24" s="40">
        <v>2310</v>
      </c>
      <c r="R24" s="40"/>
      <c r="S24" s="40">
        <v>38.799999999999997</v>
      </c>
      <c r="T24" s="40"/>
      <c r="U24" s="40"/>
      <c r="V24" s="40"/>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t="str">
        <f>C8</f>
        <v>Field 1</v>
      </c>
      <c r="B27" s="39">
        <v>250</v>
      </c>
      <c r="C27" s="3">
        <f>IF(C$23="%w/w SAR",((C$24*10)*$B27),IF(C$23="%w/w DM",(((C$24*10)*($B$24/100))*$B27),IF(C$23="kg/t SAR",(C$24*$B27),IF(C$23="kg/t DM",((C$24*($B$24/100))*$B27),IF(C$23="mg/kg SAR",((C$24*0.001)*$B27),IF(C$23="mg/kg DM",(((C$24*0.001)*($B$24/100))*$B27),0))))))</f>
        <v>42.350000000000009</v>
      </c>
      <c r="D27" s="3">
        <f>(IF(D$23="%w/w SAR",((D$24*10)*$B27),IF(D$23="%w/w DM",(((D$24*10)*($B$24/100))*$B27),IF(D$23="kg/t SAR",(D$24*$B27),IF(D$23="kg/t DM",((D$24*($B$24/100))*$B27),IF(D$23="mg/kg SAR",((D$24*0.001)*$B27),IF(D$23="mg/kg DM",(((D$24*0.001)*($B$24/100))*$B27),"0")))))))*2.291</f>
        <v>0.73586920000000011</v>
      </c>
      <c r="E27" s="3">
        <f>(IF(E$23="%w/w SAR",((E$24*10)*$B27),IF(E$23="%w/w DM",(((E$24*10)*($B$24/100))*$B27),IF(E$23="kg/t SAR",(E$24*$B27),IF(E$23="kg/t DM",((E$24*($B$24/100))*$B27),IF(E$23="mg/kg SAR",((E$24*0.001)*$B27),IF(E$23="mg/kg DM",(((E$24*0.001)*($B$24/100))*$B27),"0")))))))*1.205</f>
        <v>0.57659250000000017</v>
      </c>
      <c r="F27" s="3">
        <f>(IF(F$23="%w/w SAR",((F$24*10)*$B27),IF(F$23="%w/w DM",(((F$24*10)*($B$24/100))*$B27),IF(F$23="kg/t SAR",(F$24*$B27),IF(F$23="kg/t DM",((F$24*($B$24/100))*$B27),IF(F$23="mg/kg SAR",((F$24*0.001)*$B27),IF(F$23="mg/kg DM",(((F$24*0.001)*($B$24/100))*$B27),"0")))))))*1.658</f>
        <v>4.3406440000000002</v>
      </c>
      <c r="G27" s="3">
        <f t="shared" ref="G27:P42" si="2">IF(G$23="%w/w SAR",((G$24*10)*$B27),IF(G$23="%w/w DM",(((G$24*10)*($B$24/100))*$B27),IF(G$23="kg/t SAR",(G$24*$B27),IF(G$23="kg/t DM",((G$24*($B$24/100))*$B27),IF(G$23="mg/kg SAR",((G$24*0.001)*$B27),IF(G$23="mg/kg DM",(((G$24*0.001)*($B$24/100))*$B27),0))))))</f>
        <v>4.2900000000000001E-2</v>
      </c>
      <c r="H27" s="3">
        <f t="shared" si="2"/>
        <v>0.45815000000000006</v>
      </c>
      <c r="I27" s="3">
        <f t="shared" si="2"/>
        <v>0.12430000000000001</v>
      </c>
      <c r="J27" s="3">
        <f t="shared" si="2"/>
        <v>6.0500000000000007E-4</v>
      </c>
      <c r="K27" s="3">
        <f t="shared" si="2"/>
        <v>5.0050000000000008E-3</v>
      </c>
      <c r="L27" s="3">
        <f t="shared" si="2"/>
        <v>2.8050000000000002E-2</v>
      </c>
      <c r="M27" s="3">
        <f t="shared" si="2"/>
        <v>2.3650000000000001E-2</v>
      </c>
      <c r="N27" s="3">
        <f t="shared" si="2"/>
        <v>14.080000000000002</v>
      </c>
      <c r="O27" s="3">
        <f t="shared" si="2"/>
        <v>2337.5000000000005</v>
      </c>
      <c r="P27" s="3">
        <f t="shared" si="2"/>
        <v>0</v>
      </c>
      <c r="Q27" s="3">
        <f>(IF(Q$23="%w/w SAR",((Q$24*10)*$B27),IF(Q$23="%w/w DM",(((Q$24*10)*($B$24/100))*$B27),IF(Q$23="kg/t SAR",(Q$24*$B27),IF(Q$23="kg/t DM",((Q$24*($B$24/100))*$B27),IF(Q$23="mg/kg SAR",((Q$24*0.001)*$B27),IF(Q$23="mg/kg DM",(((Q$24*0.001)*($B$24/100))*$B27),0)))))))*2.5</f>
        <v>31.762500000000003</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0.21340000000000003</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ht="13" x14ac:dyDescent="0.35">
      <c r="A28" s="58" t="str">
        <f>D8</f>
        <v>Field 2</v>
      </c>
      <c r="B28" s="39">
        <v>250</v>
      </c>
      <c r="C28" s="3">
        <f t="shared" ref="C28:C46" si="3">IF(C$23="%w/w SAR",((C$24*10)*$B28),IF(C$23="%w/w DM",(((C$24*10)*($B$24/100))*$B28),IF(C$23="kg/t SAR",(C$24*$B28),IF(C$23="kg/t DM",((C$24*($B$24/100))*$B28),IF(C$23="mg/kg SAR",((C$24*0.001)*$B28),IF(C$23="mg/kg DM",(((C$24*0.001)*($B$24/100))*$B28),0))))))</f>
        <v>42.350000000000009</v>
      </c>
      <c r="D28" s="3">
        <f t="shared" ref="D28:D46" si="4">(IF(D$23="%w/w SAR",((D$24*10)*$B28),IF(D$23="%w/w DM",(((D$24*10)*($B$24/100))*$B28),IF(D$23="kg/t SAR",(D$24*$B28),IF(D$23="kg/t DM",((D$24*($B$24/100))*$B28),IF(D$23="mg/kg SAR",((D$24*0.001)*$B28),IF(D$23="mg/kg DM",(((D$24*0.001)*($B$24/100))*$B28),"0")))))))*2.291</f>
        <v>0.73586920000000011</v>
      </c>
      <c r="E28" s="3">
        <f t="shared" ref="E28:E46" si="5">(IF(E$23="%w/w SAR",((E$24*10)*$B28),IF(E$23="%w/w DM",(((E$24*10)*($B$24/100))*$B28),IF(E$23="kg/t SAR",(E$24*$B28),IF(E$23="kg/t DM",((E$24*($B$24/100))*$B28),IF(E$23="mg/kg SAR",((E$24*0.001)*$B28),IF(E$23="mg/kg DM",(((E$24*0.001)*($B$24/100))*$B28),"0")))))))*1.205</f>
        <v>0.57659250000000017</v>
      </c>
      <c r="F28" s="3">
        <f t="shared" ref="F28:F46" si="6">(IF(F$23="%w/w SAR",((F$24*10)*$B28),IF(F$23="%w/w DM",(((F$24*10)*($B$24/100))*$B28),IF(F$23="kg/t SAR",(F$24*$B28),IF(F$23="kg/t DM",((F$24*($B$24/100))*$B28),IF(F$23="mg/kg SAR",((F$24*0.001)*$B28),IF(F$23="mg/kg DM",(((F$24*0.001)*($B$24/100))*$B28),"0")))))))*1.658</f>
        <v>4.3406440000000002</v>
      </c>
      <c r="G28" s="3">
        <f t="shared" si="2"/>
        <v>4.2900000000000001E-2</v>
      </c>
      <c r="H28" s="3">
        <f t="shared" si="2"/>
        <v>0.45815000000000006</v>
      </c>
      <c r="I28" s="3">
        <f t="shared" si="2"/>
        <v>0.12430000000000001</v>
      </c>
      <c r="J28" s="3">
        <f t="shared" si="2"/>
        <v>6.0500000000000007E-4</v>
      </c>
      <c r="K28" s="3">
        <f t="shared" si="2"/>
        <v>5.0050000000000008E-3</v>
      </c>
      <c r="L28" s="3">
        <f t="shared" si="2"/>
        <v>2.8050000000000002E-2</v>
      </c>
      <c r="M28" s="3">
        <f t="shared" si="2"/>
        <v>2.3650000000000001E-2</v>
      </c>
      <c r="N28" s="3">
        <f t="shared" si="2"/>
        <v>14.080000000000002</v>
      </c>
      <c r="O28" s="3">
        <f t="shared" si="2"/>
        <v>2337.5000000000005</v>
      </c>
      <c r="P28" s="3">
        <f t="shared" si="2"/>
        <v>0</v>
      </c>
      <c r="Q28" s="3">
        <f t="shared" ref="Q28:Q46" si="7">(IF(Q$23="%w/w SAR",((Q$24*10)*$B28),IF(Q$23="%w/w DM",(((Q$24*10)*($B$24/100))*$B28),IF(Q$23="kg/t SAR",(Q$24*$B28),IF(Q$23="kg/t DM",((Q$24*($B$24/100))*$B28),IF(Q$23="mg/kg SAR",((Q$24*0.001)*$B28),IF(Q$23="mg/kg DM",(((Q$24*0.001)*($B$24/100))*$B28),0)))))))*2.5</f>
        <v>31.762500000000003</v>
      </c>
      <c r="R28" s="3">
        <f t="shared" ref="R28:U46" si="8">IF(R$23="%w/w SAR",((R$24*10)*$B28),IF(R$23="%w/w DM",(((R$24*10)*($B$24/100))*$B28),IF(R$23="kg/t SAR",(R$24*$B28),IF(R$23="kg/t DM",((R$24*($B$24/100))*$B28),IF(R$23="mg/kg SAR",((R$24*0.001)*$B28),IF(R$23="mg/kg DM",(((R$24*0.001)*($B$24/100))*$B28),0))))))</f>
        <v>0</v>
      </c>
      <c r="S28" s="3">
        <f t="shared" si="8"/>
        <v>0.21340000000000003</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ht="13" x14ac:dyDescent="0.35">
      <c r="A29" s="33" t="str">
        <f>E8</f>
        <v>Field 3</v>
      </c>
      <c r="B29" s="39">
        <v>250</v>
      </c>
      <c r="C29" s="3">
        <f t="shared" si="3"/>
        <v>42.350000000000009</v>
      </c>
      <c r="D29" s="3">
        <f t="shared" si="4"/>
        <v>0.73586920000000011</v>
      </c>
      <c r="E29" s="3">
        <f t="shared" si="5"/>
        <v>0.57659250000000017</v>
      </c>
      <c r="F29" s="3">
        <f t="shared" si="6"/>
        <v>4.3406440000000002</v>
      </c>
      <c r="G29" s="3">
        <f t="shared" si="2"/>
        <v>4.2900000000000001E-2</v>
      </c>
      <c r="H29" s="3">
        <f t="shared" si="2"/>
        <v>0.45815000000000006</v>
      </c>
      <c r="I29" s="3">
        <f t="shared" si="2"/>
        <v>0.12430000000000001</v>
      </c>
      <c r="J29" s="3">
        <f t="shared" si="2"/>
        <v>6.0500000000000007E-4</v>
      </c>
      <c r="K29" s="3">
        <f t="shared" si="2"/>
        <v>5.0050000000000008E-3</v>
      </c>
      <c r="L29" s="3">
        <f t="shared" si="2"/>
        <v>2.8050000000000002E-2</v>
      </c>
      <c r="M29" s="3">
        <f t="shared" si="2"/>
        <v>2.3650000000000001E-2</v>
      </c>
      <c r="N29" s="3">
        <f t="shared" si="2"/>
        <v>14.080000000000002</v>
      </c>
      <c r="O29" s="3">
        <f t="shared" si="2"/>
        <v>2337.5000000000005</v>
      </c>
      <c r="P29" s="3">
        <f t="shared" si="2"/>
        <v>0</v>
      </c>
      <c r="Q29" s="3">
        <f t="shared" si="7"/>
        <v>31.762500000000003</v>
      </c>
      <c r="R29" s="3">
        <f t="shared" si="8"/>
        <v>0</v>
      </c>
      <c r="S29" s="3">
        <f t="shared" si="8"/>
        <v>0.21340000000000003</v>
      </c>
      <c r="T29" s="3">
        <f t="shared" si="8"/>
        <v>0</v>
      </c>
      <c r="U29" s="3">
        <f t="shared" si="8"/>
        <v>0</v>
      </c>
      <c r="V29" s="3">
        <f t="shared" si="9"/>
        <v>0</v>
      </c>
      <c r="W29" s="3">
        <f t="shared" si="10"/>
        <v>0</v>
      </c>
      <c r="AB29" s="16"/>
      <c r="AC29" s="16"/>
      <c r="AD29" s="16"/>
      <c r="AE29" s="16"/>
      <c r="AF29" s="16"/>
    </row>
    <row r="30" spans="1:32" s="20" customFormat="1" ht="13" x14ac:dyDescent="0.35">
      <c r="A30" s="33" t="str">
        <f>F8</f>
        <v>Field 4</v>
      </c>
      <c r="B30" s="39">
        <v>250</v>
      </c>
      <c r="C30" s="3">
        <f t="shared" si="3"/>
        <v>42.350000000000009</v>
      </c>
      <c r="D30" s="3">
        <f t="shared" si="4"/>
        <v>0.73586920000000011</v>
      </c>
      <c r="E30" s="3">
        <f t="shared" si="5"/>
        <v>0.57659250000000017</v>
      </c>
      <c r="F30" s="3">
        <f t="shared" si="6"/>
        <v>4.3406440000000002</v>
      </c>
      <c r="G30" s="3">
        <f t="shared" si="2"/>
        <v>4.2900000000000001E-2</v>
      </c>
      <c r="H30" s="3">
        <f t="shared" si="2"/>
        <v>0.45815000000000006</v>
      </c>
      <c r="I30" s="3">
        <f t="shared" si="2"/>
        <v>0.12430000000000001</v>
      </c>
      <c r="J30" s="3">
        <f t="shared" si="2"/>
        <v>6.0500000000000007E-4</v>
      </c>
      <c r="K30" s="3">
        <f t="shared" si="2"/>
        <v>5.0050000000000008E-3</v>
      </c>
      <c r="L30" s="3">
        <f t="shared" si="2"/>
        <v>2.8050000000000002E-2</v>
      </c>
      <c r="M30" s="3">
        <f t="shared" si="2"/>
        <v>2.3650000000000001E-2</v>
      </c>
      <c r="N30" s="3">
        <f t="shared" si="2"/>
        <v>14.080000000000002</v>
      </c>
      <c r="O30" s="3">
        <f t="shared" si="2"/>
        <v>2337.5000000000005</v>
      </c>
      <c r="P30" s="3">
        <f t="shared" si="2"/>
        <v>0</v>
      </c>
      <c r="Q30" s="3">
        <f t="shared" si="7"/>
        <v>31.762500000000003</v>
      </c>
      <c r="R30" s="3">
        <f t="shared" si="8"/>
        <v>0</v>
      </c>
      <c r="S30" s="3">
        <f t="shared" si="8"/>
        <v>0.21340000000000003</v>
      </c>
      <c r="T30" s="3">
        <f t="shared" si="8"/>
        <v>0</v>
      </c>
      <c r="U30" s="3">
        <f t="shared" si="8"/>
        <v>0</v>
      </c>
      <c r="V30" s="3">
        <f t="shared" si="9"/>
        <v>0</v>
      </c>
      <c r="W30" s="3">
        <f t="shared" si="10"/>
        <v>0</v>
      </c>
      <c r="AB30" s="16"/>
      <c r="AC30" s="16"/>
      <c r="AD30" s="16"/>
      <c r="AE30" s="16"/>
      <c r="AF30" s="16"/>
    </row>
    <row r="31" spans="1:32" s="20" customFormat="1" ht="13" x14ac:dyDescent="0.35">
      <c r="A31" s="33" t="str">
        <f>G8</f>
        <v>Field 5</v>
      </c>
      <c r="B31" s="39">
        <v>250</v>
      </c>
      <c r="C31" s="3">
        <f t="shared" si="3"/>
        <v>42.350000000000009</v>
      </c>
      <c r="D31" s="3">
        <f t="shared" si="4"/>
        <v>0.73586920000000011</v>
      </c>
      <c r="E31" s="3">
        <f t="shared" si="5"/>
        <v>0.57659250000000017</v>
      </c>
      <c r="F31" s="3">
        <f t="shared" si="6"/>
        <v>4.3406440000000002</v>
      </c>
      <c r="G31" s="3">
        <f t="shared" si="2"/>
        <v>4.2900000000000001E-2</v>
      </c>
      <c r="H31" s="3">
        <f t="shared" si="2"/>
        <v>0.45815000000000006</v>
      </c>
      <c r="I31" s="3">
        <f t="shared" si="2"/>
        <v>0.12430000000000001</v>
      </c>
      <c r="J31" s="3">
        <f t="shared" si="2"/>
        <v>6.0500000000000007E-4</v>
      </c>
      <c r="K31" s="3">
        <f t="shared" si="2"/>
        <v>5.0050000000000008E-3</v>
      </c>
      <c r="L31" s="3">
        <f t="shared" si="2"/>
        <v>2.8050000000000002E-2</v>
      </c>
      <c r="M31" s="3">
        <f t="shared" si="2"/>
        <v>2.3650000000000001E-2</v>
      </c>
      <c r="N31" s="3">
        <f t="shared" si="2"/>
        <v>14.080000000000002</v>
      </c>
      <c r="O31" s="3">
        <f t="shared" si="2"/>
        <v>2337.5000000000005</v>
      </c>
      <c r="P31" s="3">
        <f t="shared" si="2"/>
        <v>0</v>
      </c>
      <c r="Q31" s="3">
        <f t="shared" si="7"/>
        <v>31.762500000000003</v>
      </c>
      <c r="R31" s="3">
        <f t="shared" si="8"/>
        <v>0</v>
      </c>
      <c r="S31" s="3">
        <f t="shared" si="8"/>
        <v>0.21340000000000003</v>
      </c>
      <c r="T31" s="3">
        <f t="shared" si="8"/>
        <v>0</v>
      </c>
      <c r="U31" s="3">
        <f t="shared" si="8"/>
        <v>0</v>
      </c>
      <c r="V31" s="3">
        <f t="shared" si="9"/>
        <v>0</v>
      </c>
      <c r="W31" s="3">
        <f t="shared" si="10"/>
        <v>0</v>
      </c>
      <c r="AB31" s="16"/>
      <c r="AC31" s="16"/>
      <c r="AD31" s="16"/>
      <c r="AE31" s="16"/>
      <c r="AF31" s="16"/>
    </row>
    <row r="32" spans="1:32" s="20" customFormat="1" ht="13" x14ac:dyDescent="0.35">
      <c r="A32" s="33" t="str">
        <f>H8</f>
        <v>Field 6</v>
      </c>
      <c r="B32" s="39">
        <v>250</v>
      </c>
      <c r="C32" s="3">
        <f t="shared" si="3"/>
        <v>42.350000000000009</v>
      </c>
      <c r="D32" s="3">
        <f t="shared" si="4"/>
        <v>0.73586920000000011</v>
      </c>
      <c r="E32" s="3">
        <f t="shared" si="5"/>
        <v>0.57659250000000017</v>
      </c>
      <c r="F32" s="3">
        <f t="shared" si="6"/>
        <v>4.3406440000000002</v>
      </c>
      <c r="G32" s="3">
        <f t="shared" si="2"/>
        <v>4.2900000000000001E-2</v>
      </c>
      <c r="H32" s="3">
        <f t="shared" si="2"/>
        <v>0.45815000000000006</v>
      </c>
      <c r="I32" s="3">
        <f t="shared" si="2"/>
        <v>0.12430000000000001</v>
      </c>
      <c r="J32" s="3">
        <f t="shared" si="2"/>
        <v>6.0500000000000007E-4</v>
      </c>
      <c r="K32" s="3">
        <f t="shared" si="2"/>
        <v>5.0050000000000008E-3</v>
      </c>
      <c r="L32" s="3">
        <f t="shared" si="2"/>
        <v>2.8050000000000002E-2</v>
      </c>
      <c r="M32" s="3">
        <f t="shared" si="2"/>
        <v>2.3650000000000001E-2</v>
      </c>
      <c r="N32" s="3">
        <f t="shared" si="2"/>
        <v>14.080000000000002</v>
      </c>
      <c r="O32" s="3">
        <f t="shared" si="2"/>
        <v>2337.5000000000005</v>
      </c>
      <c r="P32" s="3">
        <f t="shared" si="2"/>
        <v>0</v>
      </c>
      <c r="Q32" s="3">
        <f t="shared" si="7"/>
        <v>31.762500000000003</v>
      </c>
      <c r="R32" s="3">
        <f t="shared" si="8"/>
        <v>0</v>
      </c>
      <c r="S32" s="3">
        <f t="shared" si="8"/>
        <v>0.21340000000000003</v>
      </c>
      <c r="T32" s="3">
        <f t="shared" si="8"/>
        <v>0</v>
      </c>
      <c r="U32" s="3">
        <f t="shared" si="8"/>
        <v>0</v>
      </c>
      <c r="V32" s="3">
        <f t="shared" si="9"/>
        <v>0</v>
      </c>
      <c r="W32" s="3">
        <f t="shared" si="10"/>
        <v>0</v>
      </c>
      <c r="AB32" s="16"/>
      <c r="AC32" s="16"/>
      <c r="AD32" s="16"/>
      <c r="AE32" s="16"/>
      <c r="AF32" s="16"/>
    </row>
    <row r="33" spans="1:32" s="20" customFormat="1" ht="13" x14ac:dyDescent="0.35">
      <c r="A33" s="33" t="str">
        <f>I8</f>
        <v>Field 7</v>
      </c>
      <c r="B33" s="39">
        <v>250</v>
      </c>
      <c r="C33" s="3">
        <f t="shared" si="3"/>
        <v>42.350000000000009</v>
      </c>
      <c r="D33" s="3">
        <f t="shared" si="4"/>
        <v>0.73586920000000011</v>
      </c>
      <c r="E33" s="3">
        <f t="shared" si="5"/>
        <v>0.57659250000000017</v>
      </c>
      <c r="F33" s="3">
        <f t="shared" si="6"/>
        <v>4.3406440000000002</v>
      </c>
      <c r="G33" s="3">
        <f t="shared" si="2"/>
        <v>4.2900000000000001E-2</v>
      </c>
      <c r="H33" s="3">
        <f t="shared" si="2"/>
        <v>0.45815000000000006</v>
      </c>
      <c r="I33" s="3">
        <f t="shared" si="2"/>
        <v>0.12430000000000001</v>
      </c>
      <c r="J33" s="3">
        <f t="shared" si="2"/>
        <v>6.0500000000000007E-4</v>
      </c>
      <c r="K33" s="3">
        <f t="shared" si="2"/>
        <v>5.0050000000000008E-3</v>
      </c>
      <c r="L33" s="3">
        <f t="shared" si="2"/>
        <v>2.8050000000000002E-2</v>
      </c>
      <c r="M33" s="3">
        <f t="shared" si="2"/>
        <v>2.3650000000000001E-2</v>
      </c>
      <c r="N33" s="3">
        <f t="shared" si="2"/>
        <v>14.080000000000002</v>
      </c>
      <c r="O33" s="3">
        <f t="shared" si="2"/>
        <v>2337.5000000000005</v>
      </c>
      <c r="P33" s="3">
        <f t="shared" si="2"/>
        <v>0</v>
      </c>
      <c r="Q33" s="3">
        <f t="shared" si="7"/>
        <v>31.762500000000003</v>
      </c>
      <c r="R33" s="3">
        <f t="shared" si="8"/>
        <v>0</v>
      </c>
      <c r="S33" s="3">
        <f t="shared" si="8"/>
        <v>0.21340000000000003</v>
      </c>
      <c r="T33" s="3">
        <f t="shared" si="8"/>
        <v>0</v>
      </c>
      <c r="U33" s="3">
        <f t="shared" si="8"/>
        <v>0</v>
      </c>
      <c r="V33" s="3">
        <f t="shared" si="9"/>
        <v>0</v>
      </c>
      <c r="W33" s="3">
        <f t="shared" si="10"/>
        <v>0</v>
      </c>
      <c r="AB33" s="16"/>
      <c r="AC33" s="16"/>
      <c r="AD33" s="16"/>
      <c r="AE33" s="16"/>
      <c r="AF33" s="16"/>
    </row>
    <row r="34" spans="1:32" s="20" customFormat="1" ht="13" x14ac:dyDescent="0.35">
      <c r="A34" s="33" t="str">
        <f>J8</f>
        <v>Field 8</v>
      </c>
      <c r="B34" s="39">
        <v>250</v>
      </c>
      <c r="C34" s="3">
        <f t="shared" si="3"/>
        <v>42.350000000000009</v>
      </c>
      <c r="D34" s="3">
        <f t="shared" si="4"/>
        <v>0.73586920000000011</v>
      </c>
      <c r="E34" s="3">
        <f t="shared" si="5"/>
        <v>0.57659250000000017</v>
      </c>
      <c r="F34" s="3">
        <f t="shared" si="6"/>
        <v>4.3406440000000002</v>
      </c>
      <c r="G34" s="3">
        <f t="shared" si="2"/>
        <v>4.2900000000000001E-2</v>
      </c>
      <c r="H34" s="3">
        <f t="shared" si="2"/>
        <v>0.45815000000000006</v>
      </c>
      <c r="I34" s="3">
        <f t="shared" si="2"/>
        <v>0.12430000000000001</v>
      </c>
      <c r="J34" s="3">
        <f t="shared" si="2"/>
        <v>6.0500000000000007E-4</v>
      </c>
      <c r="K34" s="3">
        <f t="shared" si="2"/>
        <v>5.0050000000000008E-3</v>
      </c>
      <c r="L34" s="3">
        <f t="shared" si="2"/>
        <v>2.8050000000000002E-2</v>
      </c>
      <c r="M34" s="3">
        <f t="shared" si="2"/>
        <v>2.3650000000000001E-2</v>
      </c>
      <c r="N34" s="3">
        <f t="shared" si="2"/>
        <v>14.080000000000002</v>
      </c>
      <c r="O34" s="3">
        <f t="shared" si="2"/>
        <v>2337.5000000000005</v>
      </c>
      <c r="P34" s="3">
        <f t="shared" si="2"/>
        <v>0</v>
      </c>
      <c r="Q34" s="3">
        <f t="shared" si="7"/>
        <v>31.762500000000003</v>
      </c>
      <c r="R34" s="3">
        <f t="shared" si="8"/>
        <v>0</v>
      </c>
      <c r="S34" s="3">
        <f t="shared" si="8"/>
        <v>0.21340000000000003</v>
      </c>
      <c r="T34" s="3">
        <f t="shared" si="8"/>
        <v>0</v>
      </c>
      <c r="U34" s="3">
        <f t="shared" si="8"/>
        <v>0</v>
      </c>
      <c r="V34" s="3">
        <f t="shared" si="9"/>
        <v>0</v>
      </c>
      <c r="W34" s="3">
        <f t="shared" si="10"/>
        <v>0</v>
      </c>
      <c r="AB34" s="16"/>
      <c r="AC34" s="16"/>
      <c r="AD34" s="16"/>
      <c r="AE34" s="16"/>
      <c r="AF34" s="16"/>
    </row>
    <row r="35" spans="1:32" s="20" customFormat="1" ht="13" x14ac:dyDescent="0.35">
      <c r="A35" s="33" t="str">
        <f>K8</f>
        <v>Field 9</v>
      </c>
      <c r="B35" s="39">
        <v>250</v>
      </c>
      <c r="C35" s="3">
        <f t="shared" si="3"/>
        <v>42.350000000000009</v>
      </c>
      <c r="D35" s="3">
        <f t="shared" si="4"/>
        <v>0.73586920000000011</v>
      </c>
      <c r="E35" s="3">
        <f t="shared" si="5"/>
        <v>0.57659250000000017</v>
      </c>
      <c r="F35" s="3">
        <f t="shared" si="6"/>
        <v>4.3406440000000002</v>
      </c>
      <c r="G35" s="3">
        <f t="shared" si="2"/>
        <v>4.2900000000000001E-2</v>
      </c>
      <c r="H35" s="3">
        <f t="shared" si="2"/>
        <v>0.45815000000000006</v>
      </c>
      <c r="I35" s="3">
        <f t="shared" si="2"/>
        <v>0.12430000000000001</v>
      </c>
      <c r="J35" s="3">
        <f t="shared" si="2"/>
        <v>6.0500000000000007E-4</v>
      </c>
      <c r="K35" s="3">
        <f t="shared" si="2"/>
        <v>5.0050000000000008E-3</v>
      </c>
      <c r="L35" s="3">
        <f t="shared" si="2"/>
        <v>2.8050000000000002E-2</v>
      </c>
      <c r="M35" s="3">
        <f t="shared" si="2"/>
        <v>2.3650000000000001E-2</v>
      </c>
      <c r="N35" s="3">
        <f t="shared" si="2"/>
        <v>14.080000000000002</v>
      </c>
      <c r="O35" s="3">
        <f t="shared" si="2"/>
        <v>2337.5000000000005</v>
      </c>
      <c r="P35" s="3">
        <f t="shared" si="2"/>
        <v>0</v>
      </c>
      <c r="Q35" s="3">
        <f t="shared" si="7"/>
        <v>31.762500000000003</v>
      </c>
      <c r="R35" s="3">
        <f t="shared" si="8"/>
        <v>0</v>
      </c>
      <c r="S35" s="3">
        <f t="shared" si="8"/>
        <v>0.21340000000000003</v>
      </c>
      <c r="T35" s="3">
        <f t="shared" si="8"/>
        <v>0</v>
      </c>
      <c r="U35" s="3">
        <f t="shared" si="8"/>
        <v>0</v>
      </c>
      <c r="V35" s="3">
        <f t="shared" si="9"/>
        <v>0</v>
      </c>
      <c r="W35" s="3">
        <f t="shared" si="10"/>
        <v>0</v>
      </c>
      <c r="AB35" s="16"/>
      <c r="AC35" s="16"/>
      <c r="AD35" s="16"/>
      <c r="AE35" s="16"/>
      <c r="AF35" s="16"/>
    </row>
    <row r="36" spans="1:32" s="20" customFormat="1" ht="13" x14ac:dyDescent="0.35">
      <c r="A36" s="33" t="str">
        <f>L8</f>
        <v>Field 10</v>
      </c>
      <c r="B36" s="39">
        <v>250</v>
      </c>
      <c r="C36" s="3">
        <f t="shared" si="3"/>
        <v>42.350000000000009</v>
      </c>
      <c r="D36" s="3">
        <f t="shared" si="4"/>
        <v>0.73586920000000011</v>
      </c>
      <c r="E36" s="3">
        <f t="shared" si="5"/>
        <v>0.57659250000000017</v>
      </c>
      <c r="F36" s="3">
        <f t="shared" si="6"/>
        <v>4.3406440000000002</v>
      </c>
      <c r="G36" s="3">
        <f t="shared" si="2"/>
        <v>4.2900000000000001E-2</v>
      </c>
      <c r="H36" s="3">
        <f t="shared" si="2"/>
        <v>0.45815000000000006</v>
      </c>
      <c r="I36" s="3">
        <f t="shared" si="2"/>
        <v>0.12430000000000001</v>
      </c>
      <c r="J36" s="3">
        <f t="shared" si="2"/>
        <v>6.0500000000000007E-4</v>
      </c>
      <c r="K36" s="3">
        <f t="shared" si="2"/>
        <v>5.0050000000000008E-3</v>
      </c>
      <c r="L36" s="3">
        <f t="shared" si="2"/>
        <v>2.8050000000000002E-2</v>
      </c>
      <c r="M36" s="3">
        <f t="shared" si="2"/>
        <v>2.3650000000000001E-2</v>
      </c>
      <c r="N36" s="3">
        <f t="shared" si="2"/>
        <v>14.080000000000002</v>
      </c>
      <c r="O36" s="3">
        <f t="shared" si="2"/>
        <v>2337.5000000000005</v>
      </c>
      <c r="P36" s="3">
        <f t="shared" si="2"/>
        <v>0</v>
      </c>
      <c r="Q36" s="3">
        <f t="shared" si="7"/>
        <v>31.762500000000003</v>
      </c>
      <c r="R36" s="3">
        <f t="shared" si="8"/>
        <v>0</v>
      </c>
      <c r="S36" s="3">
        <f t="shared" si="8"/>
        <v>0.21340000000000003</v>
      </c>
      <c r="T36" s="3">
        <f t="shared" si="8"/>
        <v>0</v>
      </c>
      <c r="U36" s="3">
        <f t="shared" si="8"/>
        <v>0</v>
      </c>
      <c r="V36" s="3">
        <f t="shared" si="9"/>
        <v>0</v>
      </c>
      <c r="W36" s="3">
        <f t="shared" si="10"/>
        <v>0</v>
      </c>
      <c r="AB36" s="16"/>
      <c r="AC36" s="16"/>
      <c r="AD36" s="16"/>
      <c r="AE36" s="16"/>
      <c r="AF36" s="16"/>
    </row>
    <row r="37" spans="1:32" s="20" customFormat="1" ht="13" x14ac:dyDescent="0.35">
      <c r="A37" s="33" t="str">
        <f>M8</f>
        <v>Field 11</v>
      </c>
      <c r="B37" s="39">
        <v>250</v>
      </c>
      <c r="C37" s="3">
        <f t="shared" si="3"/>
        <v>42.350000000000009</v>
      </c>
      <c r="D37" s="3">
        <f t="shared" si="4"/>
        <v>0.73586920000000011</v>
      </c>
      <c r="E37" s="3">
        <f t="shared" si="5"/>
        <v>0.57659250000000017</v>
      </c>
      <c r="F37" s="3">
        <f t="shared" si="6"/>
        <v>4.3406440000000002</v>
      </c>
      <c r="G37" s="3">
        <f t="shared" si="2"/>
        <v>4.2900000000000001E-2</v>
      </c>
      <c r="H37" s="3">
        <f t="shared" si="2"/>
        <v>0.45815000000000006</v>
      </c>
      <c r="I37" s="3">
        <f t="shared" si="2"/>
        <v>0.12430000000000001</v>
      </c>
      <c r="J37" s="3">
        <f t="shared" si="2"/>
        <v>6.0500000000000007E-4</v>
      </c>
      <c r="K37" s="3">
        <f t="shared" si="2"/>
        <v>5.0050000000000008E-3</v>
      </c>
      <c r="L37" s="3">
        <f t="shared" si="2"/>
        <v>2.8050000000000002E-2</v>
      </c>
      <c r="M37" s="3">
        <f t="shared" si="2"/>
        <v>2.3650000000000001E-2</v>
      </c>
      <c r="N37" s="3">
        <f t="shared" si="2"/>
        <v>14.080000000000002</v>
      </c>
      <c r="O37" s="3">
        <f t="shared" si="2"/>
        <v>2337.5000000000005</v>
      </c>
      <c r="P37" s="3">
        <f t="shared" si="2"/>
        <v>0</v>
      </c>
      <c r="Q37" s="3">
        <f t="shared" si="7"/>
        <v>31.762500000000003</v>
      </c>
      <c r="R37" s="3">
        <f t="shared" si="8"/>
        <v>0</v>
      </c>
      <c r="S37" s="3">
        <f t="shared" si="8"/>
        <v>0.21340000000000003</v>
      </c>
      <c r="T37" s="3">
        <f t="shared" si="8"/>
        <v>0</v>
      </c>
      <c r="U37" s="3">
        <f t="shared" si="8"/>
        <v>0</v>
      </c>
      <c r="V37" s="3">
        <f t="shared" si="9"/>
        <v>0</v>
      </c>
      <c r="W37" s="3">
        <f t="shared" si="10"/>
        <v>0</v>
      </c>
      <c r="AB37" s="16"/>
      <c r="AC37" s="16"/>
      <c r="AD37" s="16"/>
      <c r="AE37" s="16"/>
      <c r="AF37" s="16"/>
    </row>
    <row r="38" spans="1:32" s="20" customFormat="1" ht="13" x14ac:dyDescent="0.35">
      <c r="A38" s="33" t="str">
        <f>N8</f>
        <v>Field 13</v>
      </c>
      <c r="B38" s="39">
        <v>250</v>
      </c>
      <c r="C38" s="3">
        <f t="shared" si="3"/>
        <v>42.350000000000009</v>
      </c>
      <c r="D38" s="3">
        <f t="shared" si="4"/>
        <v>0.73586920000000011</v>
      </c>
      <c r="E38" s="3">
        <f t="shared" si="5"/>
        <v>0.57659250000000017</v>
      </c>
      <c r="F38" s="3">
        <f t="shared" si="6"/>
        <v>4.3406440000000002</v>
      </c>
      <c r="G38" s="3">
        <f t="shared" si="2"/>
        <v>4.2900000000000001E-2</v>
      </c>
      <c r="H38" s="3">
        <f t="shared" si="2"/>
        <v>0.45815000000000006</v>
      </c>
      <c r="I38" s="3">
        <f t="shared" si="2"/>
        <v>0.12430000000000001</v>
      </c>
      <c r="J38" s="3">
        <f t="shared" si="2"/>
        <v>6.0500000000000007E-4</v>
      </c>
      <c r="K38" s="3">
        <f t="shared" si="2"/>
        <v>5.0050000000000008E-3</v>
      </c>
      <c r="L38" s="3">
        <f t="shared" si="2"/>
        <v>2.8050000000000002E-2</v>
      </c>
      <c r="M38" s="3">
        <f t="shared" si="2"/>
        <v>2.3650000000000001E-2</v>
      </c>
      <c r="N38" s="3">
        <f t="shared" si="2"/>
        <v>14.080000000000002</v>
      </c>
      <c r="O38" s="3">
        <f t="shared" si="2"/>
        <v>2337.5000000000005</v>
      </c>
      <c r="P38" s="3">
        <f t="shared" si="2"/>
        <v>0</v>
      </c>
      <c r="Q38" s="3">
        <f t="shared" si="7"/>
        <v>31.762500000000003</v>
      </c>
      <c r="R38" s="3">
        <f t="shared" si="8"/>
        <v>0</v>
      </c>
      <c r="S38" s="3">
        <f t="shared" si="8"/>
        <v>0.21340000000000003</v>
      </c>
      <c r="T38" s="3">
        <f t="shared" si="8"/>
        <v>0</v>
      </c>
      <c r="U38" s="3">
        <f t="shared" si="8"/>
        <v>0</v>
      </c>
      <c r="V38" s="3">
        <f t="shared" si="9"/>
        <v>0</v>
      </c>
      <c r="W38" s="3">
        <f t="shared" si="10"/>
        <v>0</v>
      </c>
      <c r="AB38" s="16"/>
      <c r="AC38" s="16"/>
      <c r="AD38" s="16"/>
      <c r="AE38" s="16"/>
      <c r="AF38" s="16"/>
    </row>
    <row r="39" spans="1:32" s="20" customFormat="1" ht="13" x14ac:dyDescent="0.35">
      <c r="A39" s="33" t="str">
        <f>O8</f>
        <v>Field 15</v>
      </c>
      <c r="B39" s="39">
        <v>250</v>
      </c>
      <c r="C39" s="3">
        <f t="shared" si="3"/>
        <v>42.350000000000009</v>
      </c>
      <c r="D39" s="3">
        <f t="shared" si="4"/>
        <v>0.73586920000000011</v>
      </c>
      <c r="E39" s="3">
        <f t="shared" si="5"/>
        <v>0.57659250000000017</v>
      </c>
      <c r="F39" s="3">
        <f t="shared" si="6"/>
        <v>4.3406440000000002</v>
      </c>
      <c r="G39" s="3">
        <f t="shared" si="2"/>
        <v>4.2900000000000001E-2</v>
      </c>
      <c r="H39" s="3">
        <f t="shared" si="2"/>
        <v>0.45815000000000006</v>
      </c>
      <c r="I39" s="3">
        <f t="shared" si="2"/>
        <v>0.12430000000000001</v>
      </c>
      <c r="J39" s="3">
        <f t="shared" si="2"/>
        <v>6.0500000000000007E-4</v>
      </c>
      <c r="K39" s="3">
        <f t="shared" si="2"/>
        <v>5.0050000000000008E-3</v>
      </c>
      <c r="L39" s="3">
        <f t="shared" si="2"/>
        <v>2.8050000000000002E-2</v>
      </c>
      <c r="M39" s="3">
        <f t="shared" si="2"/>
        <v>2.3650000000000001E-2</v>
      </c>
      <c r="N39" s="3">
        <f t="shared" si="2"/>
        <v>14.080000000000002</v>
      </c>
      <c r="O39" s="3">
        <f t="shared" si="2"/>
        <v>2337.5000000000005</v>
      </c>
      <c r="P39" s="3">
        <f t="shared" si="2"/>
        <v>0</v>
      </c>
      <c r="Q39" s="3">
        <f t="shared" si="7"/>
        <v>31.762500000000003</v>
      </c>
      <c r="R39" s="3">
        <f t="shared" si="8"/>
        <v>0</v>
      </c>
      <c r="S39" s="3">
        <f t="shared" si="8"/>
        <v>0.21340000000000003</v>
      </c>
      <c r="T39" s="3">
        <f t="shared" si="8"/>
        <v>0</v>
      </c>
      <c r="U39" s="3">
        <f t="shared" si="8"/>
        <v>0</v>
      </c>
      <c r="V39" s="3">
        <f t="shared" si="9"/>
        <v>0</v>
      </c>
      <c r="W39" s="3">
        <f t="shared" si="10"/>
        <v>0</v>
      </c>
      <c r="AB39" s="16"/>
      <c r="AC39" s="16"/>
      <c r="AD39" s="16"/>
      <c r="AE39" s="16"/>
      <c r="AF39" s="16"/>
    </row>
    <row r="40" spans="1:32" s="20" customFormat="1" ht="13" x14ac:dyDescent="0.35">
      <c r="A40" s="33" t="str">
        <f>P8</f>
        <v>Field 16</v>
      </c>
      <c r="B40" s="39">
        <v>250</v>
      </c>
      <c r="C40" s="3">
        <f t="shared" si="3"/>
        <v>42.350000000000009</v>
      </c>
      <c r="D40" s="3">
        <f t="shared" si="4"/>
        <v>0.73586920000000011</v>
      </c>
      <c r="E40" s="3">
        <f t="shared" si="5"/>
        <v>0.57659250000000017</v>
      </c>
      <c r="F40" s="3">
        <f t="shared" si="6"/>
        <v>4.3406440000000002</v>
      </c>
      <c r="G40" s="3">
        <f t="shared" si="2"/>
        <v>4.2900000000000001E-2</v>
      </c>
      <c r="H40" s="3">
        <f t="shared" si="2"/>
        <v>0.45815000000000006</v>
      </c>
      <c r="I40" s="3">
        <f t="shared" si="2"/>
        <v>0.12430000000000001</v>
      </c>
      <c r="J40" s="3">
        <f t="shared" si="2"/>
        <v>6.0500000000000007E-4</v>
      </c>
      <c r="K40" s="3">
        <f t="shared" si="2"/>
        <v>5.0050000000000008E-3</v>
      </c>
      <c r="L40" s="3">
        <f t="shared" si="2"/>
        <v>2.8050000000000002E-2</v>
      </c>
      <c r="M40" s="3">
        <f t="shared" si="2"/>
        <v>2.3650000000000001E-2</v>
      </c>
      <c r="N40" s="3">
        <f t="shared" si="2"/>
        <v>14.080000000000002</v>
      </c>
      <c r="O40" s="3">
        <f t="shared" si="2"/>
        <v>2337.5000000000005</v>
      </c>
      <c r="P40" s="3">
        <f t="shared" si="2"/>
        <v>0</v>
      </c>
      <c r="Q40" s="3">
        <f t="shared" si="7"/>
        <v>31.762500000000003</v>
      </c>
      <c r="R40" s="3">
        <f t="shared" si="8"/>
        <v>0</v>
      </c>
      <c r="S40" s="3">
        <f t="shared" si="8"/>
        <v>0.21340000000000003</v>
      </c>
      <c r="T40" s="3">
        <f t="shared" si="8"/>
        <v>0</v>
      </c>
      <c r="U40" s="3">
        <f t="shared" si="8"/>
        <v>0</v>
      </c>
      <c r="V40" s="3">
        <f t="shared" si="9"/>
        <v>0</v>
      </c>
      <c r="W40" s="3">
        <f t="shared" si="10"/>
        <v>0</v>
      </c>
      <c r="AB40" s="16"/>
      <c r="AC40" s="16"/>
      <c r="AD40" s="16"/>
      <c r="AE40" s="16"/>
      <c r="AF40" s="16"/>
    </row>
    <row r="41" spans="1:32" s="20" customFormat="1" ht="13" x14ac:dyDescent="0.35">
      <c r="A41" s="33" t="str">
        <f>Q8</f>
        <v>Field 20</v>
      </c>
      <c r="B41" s="39">
        <v>250</v>
      </c>
      <c r="C41" s="3">
        <f t="shared" si="3"/>
        <v>42.350000000000009</v>
      </c>
      <c r="D41" s="3">
        <f t="shared" si="4"/>
        <v>0.73586920000000011</v>
      </c>
      <c r="E41" s="3">
        <f t="shared" si="5"/>
        <v>0.57659250000000017</v>
      </c>
      <c r="F41" s="3">
        <f t="shared" si="6"/>
        <v>4.3406440000000002</v>
      </c>
      <c r="G41" s="3">
        <f t="shared" si="2"/>
        <v>4.2900000000000001E-2</v>
      </c>
      <c r="H41" s="3">
        <f t="shared" si="2"/>
        <v>0.45815000000000006</v>
      </c>
      <c r="I41" s="3">
        <f t="shared" si="2"/>
        <v>0.12430000000000001</v>
      </c>
      <c r="J41" s="3">
        <f t="shared" si="2"/>
        <v>6.0500000000000007E-4</v>
      </c>
      <c r="K41" s="3">
        <f t="shared" si="2"/>
        <v>5.0050000000000008E-3</v>
      </c>
      <c r="L41" s="3">
        <f t="shared" si="2"/>
        <v>2.8050000000000002E-2</v>
      </c>
      <c r="M41" s="3">
        <f t="shared" si="2"/>
        <v>2.3650000000000001E-2</v>
      </c>
      <c r="N41" s="3">
        <f t="shared" si="2"/>
        <v>14.080000000000002</v>
      </c>
      <c r="O41" s="3">
        <f t="shared" si="2"/>
        <v>2337.5000000000005</v>
      </c>
      <c r="P41" s="3">
        <f t="shared" si="2"/>
        <v>0</v>
      </c>
      <c r="Q41" s="3">
        <f t="shared" si="7"/>
        <v>31.762500000000003</v>
      </c>
      <c r="R41" s="3">
        <f t="shared" si="8"/>
        <v>0</v>
      </c>
      <c r="S41" s="3">
        <f t="shared" si="8"/>
        <v>0.21340000000000003</v>
      </c>
      <c r="T41" s="3">
        <f t="shared" si="8"/>
        <v>0</v>
      </c>
      <c r="U41" s="3">
        <f t="shared" si="8"/>
        <v>0</v>
      </c>
      <c r="V41" s="3">
        <f t="shared" si="9"/>
        <v>0</v>
      </c>
      <c r="W41" s="3">
        <f t="shared" si="10"/>
        <v>0</v>
      </c>
      <c r="AB41" s="16"/>
      <c r="AC41" s="16"/>
      <c r="AD41" s="16"/>
      <c r="AE41" s="16"/>
      <c r="AF41" s="16"/>
    </row>
    <row r="42" spans="1:32" s="20" customFormat="1" ht="13" x14ac:dyDescent="0.35">
      <c r="A42" s="33" t="str">
        <f>R8</f>
        <v>Field 22</v>
      </c>
      <c r="B42" s="39">
        <v>250</v>
      </c>
      <c r="C42" s="3">
        <f t="shared" si="3"/>
        <v>42.350000000000009</v>
      </c>
      <c r="D42" s="3">
        <f t="shared" si="4"/>
        <v>0.73586920000000011</v>
      </c>
      <c r="E42" s="3">
        <f t="shared" si="5"/>
        <v>0.57659250000000017</v>
      </c>
      <c r="F42" s="3">
        <f t="shared" si="6"/>
        <v>4.3406440000000002</v>
      </c>
      <c r="G42" s="3">
        <f t="shared" si="2"/>
        <v>4.2900000000000001E-2</v>
      </c>
      <c r="H42" s="3">
        <f t="shared" si="2"/>
        <v>0.45815000000000006</v>
      </c>
      <c r="I42" s="3">
        <f t="shared" si="2"/>
        <v>0.12430000000000001</v>
      </c>
      <c r="J42" s="3">
        <f t="shared" si="2"/>
        <v>6.0500000000000007E-4</v>
      </c>
      <c r="K42" s="3">
        <f t="shared" si="2"/>
        <v>5.0050000000000008E-3</v>
      </c>
      <c r="L42" s="3">
        <f t="shared" si="2"/>
        <v>2.8050000000000002E-2</v>
      </c>
      <c r="M42" s="3">
        <f t="shared" si="2"/>
        <v>2.3650000000000001E-2</v>
      </c>
      <c r="N42" s="3">
        <f t="shared" si="2"/>
        <v>14.080000000000002</v>
      </c>
      <c r="O42" s="3">
        <f t="shared" si="2"/>
        <v>2337.5000000000005</v>
      </c>
      <c r="P42" s="3">
        <f t="shared" si="2"/>
        <v>0</v>
      </c>
      <c r="Q42" s="3">
        <f t="shared" si="7"/>
        <v>31.762500000000003</v>
      </c>
      <c r="R42" s="3">
        <f t="shared" si="8"/>
        <v>0</v>
      </c>
      <c r="S42" s="3">
        <f t="shared" si="8"/>
        <v>0.21340000000000003</v>
      </c>
      <c r="T42" s="3">
        <f t="shared" si="8"/>
        <v>0</v>
      </c>
      <c r="U42" s="3">
        <f t="shared" si="8"/>
        <v>0</v>
      </c>
      <c r="V42" s="3">
        <f t="shared" si="9"/>
        <v>0</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1" priority="20" operator="equal">
      <formula>"DECREASE"</formula>
    </cfRule>
    <cfRule type="cellIs" dxfId="20" priority="21" operator="equal">
      <formula>"INCREASE"</formula>
    </cfRule>
  </conditionalFormatting>
  <conditionalFormatting sqref="B27:B46">
    <cfRule type="cellIs" dxfId="19" priority="19" operator="greaterThan">
      <formula>$B$47</formula>
    </cfRule>
  </conditionalFormatting>
  <conditionalFormatting sqref="C27:C46">
    <cfRule type="cellIs" dxfId="18" priority="18" operator="greaterThan">
      <formula>$C$47</formula>
    </cfRule>
  </conditionalFormatting>
  <conditionalFormatting sqref="C18:V18">
    <cfRule type="cellIs" dxfId="17" priority="17" operator="equal">
      <formula>0</formula>
    </cfRule>
  </conditionalFormatting>
  <conditionalFormatting sqref="C17:V17">
    <cfRule type="cellIs" dxfId="16" priority="16" operator="equal">
      <formula>0</formula>
    </cfRule>
  </conditionalFormatting>
  <conditionalFormatting sqref="C19:V19">
    <cfRule type="cellIs" dxfId="15" priority="15" operator="equal">
      <formula>0</formula>
    </cfRule>
  </conditionalFormatting>
  <conditionalFormatting sqref="V27:W46">
    <cfRule type="cellIs" dxfId="14" priority="13" operator="greaterThanOrEqual">
      <formula>"OK"</formula>
    </cfRule>
    <cfRule type="cellIs" dxfId="13" priority="14" operator="equal">
      <formula>"NOT OK"</formula>
    </cfRule>
  </conditionalFormatting>
  <conditionalFormatting sqref="G27:G46">
    <cfRule type="cellIs" dxfId="12" priority="12" operator="greaterThan">
      <formula>$G$47</formula>
    </cfRule>
  </conditionalFormatting>
  <conditionalFormatting sqref="H27:H46">
    <cfRule type="cellIs" dxfId="11" priority="11" operator="greaterThan">
      <formula>$H$47</formula>
    </cfRule>
  </conditionalFormatting>
  <conditionalFormatting sqref="I27:I46">
    <cfRule type="cellIs" dxfId="10" priority="10" operator="greaterThan">
      <formula>$I$47</formula>
    </cfRule>
  </conditionalFormatting>
  <conditionalFormatting sqref="K27:K46">
    <cfRule type="cellIs" dxfId="9" priority="9" operator="greaterThan">
      <formula>$K$47</formula>
    </cfRule>
  </conditionalFormatting>
  <conditionalFormatting sqref="L27:L46">
    <cfRule type="cellIs" dxfId="8" priority="8" operator="greaterThan">
      <formula>$L$47</formula>
    </cfRule>
  </conditionalFormatting>
  <conditionalFormatting sqref="M27:M46">
    <cfRule type="cellIs" dxfId="7" priority="7" operator="greaterThan">
      <formula>$M$47</formula>
    </cfRule>
  </conditionalFormatting>
  <conditionalFormatting sqref="P27:P46">
    <cfRule type="cellIs" dxfId="6" priority="6" operator="greaterThan">
      <formula>$P$47</formula>
    </cfRule>
  </conditionalFormatting>
  <conditionalFormatting sqref="R27:R46">
    <cfRule type="cellIs" dxfId="5" priority="5" operator="greaterThan">
      <formula>$R$47</formula>
    </cfRule>
  </conditionalFormatting>
  <conditionalFormatting sqref="S27:S46">
    <cfRule type="cellIs" dxfId="4" priority="4" operator="greaterThan">
      <formula>$S$47</formula>
    </cfRule>
  </conditionalFormatting>
  <conditionalFormatting sqref="T27:T46">
    <cfRule type="cellIs" dxfId="3" priority="3" operator="greaterThan">
      <formula>$T$47</formula>
    </cfRule>
  </conditionalFormatting>
  <conditionalFormatting sqref="U27:U46">
    <cfRule type="cellIs" dxfId="2" priority="2" operator="greaterThan">
      <formula>$U$47</formula>
    </cfRule>
  </conditionalFormatting>
  <conditionalFormatting sqref="H5:J5">
    <cfRule type="cellIs" dxfId="1"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'DCWW Court Farm'!B25</f>
        <v>Application Rate</v>
      </c>
      <c r="C2" s="67" t="str">
        <f>'DCWW Court Farm'!C25</f>
        <v>Nitrogen Addition</v>
      </c>
      <c r="D2" s="67" t="str">
        <f>'DCWW Court Farm'!D25</f>
        <v>Phosphate Addition</v>
      </c>
      <c r="E2" s="67" t="str">
        <f>'DCWW Court Farm'!E25</f>
        <v>Potash  Addition</v>
      </c>
      <c r="F2" s="67" t="str">
        <f>'DCWW Court Farm'!F25</f>
        <v>Mg Oxide Addition</v>
      </c>
      <c r="G2" s="67" t="str">
        <f>'DCWW Court Farm'!G25</f>
        <v>Copper Addition</v>
      </c>
      <c r="H2" s="67" t="str">
        <f>'DCWW Court Farm'!H25</f>
        <v>Zinc Addition</v>
      </c>
      <c r="I2" s="67" t="str">
        <f>'DCWW Court Farm'!I25</f>
        <v>Lead Addition</v>
      </c>
      <c r="J2" s="67" t="str">
        <f>'DCWW Court Farm'!J25</f>
        <v>Cadmium Addition</v>
      </c>
      <c r="K2" s="67" t="str">
        <f>'DCWW Court Farm'!K25</f>
        <v>Mercury Addition</v>
      </c>
      <c r="L2" s="67" t="str">
        <f>'DCWW Court Farm'!L25</f>
        <v>Nickel Addition</v>
      </c>
      <c r="M2" s="67" t="str">
        <f>'DCWW Court Farm'!M25</f>
        <v>Chromium Addition</v>
      </c>
      <c r="N2" s="67" t="str">
        <f>'DCWW Court Farm'!N25</f>
        <v>Aluminium Addition</v>
      </c>
      <c r="O2" s="67" t="str">
        <f>'DCWW Court Farm'!O25</f>
        <v>Iron Addition</v>
      </c>
      <c r="P2" s="67" t="str">
        <f>'DCWW Court Farm'!P25</f>
        <v xml:space="preserve">Sodium Addition                 </v>
      </c>
      <c r="Q2" s="67" t="str">
        <f>'DCWW Court Farm'!Q25</f>
        <v>SO3  Addition                             kg/ha</v>
      </c>
      <c r="R2" s="67" t="str">
        <f>'DCWW Court Farm'!R25</f>
        <v xml:space="preserve">Selenium Addition </v>
      </c>
      <c r="S2" s="67" t="str">
        <f>'DCWW Court Farm'!S25</f>
        <v xml:space="preserve">Arsenic  Addition  </v>
      </c>
      <c r="T2" s="67" t="str">
        <f>'DCWW Court Farm'!T25</f>
        <v xml:space="preserve">Molybdenum Addition  </v>
      </c>
      <c r="U2" s="67" t="str">
        <f>'DCWW Court Farm'!U25</f>
        <v xml:space="preserve">Fluoride Addition </v>
      </c>
    </row>
    <row r="3" spans="1:21" ht="26" x14ac:dyDescent="0.35">
      <c r="A3" s="101"/>
      <c r="B3" s="67" t="str">
        <f>'DCWW Court Farm'!B26</f>
        <v>tonnes/ha</v>
      </c>
      <c r="C3" s="67" t="str">
        <f>'DCWW Court Farm'!C26</f>
        <v>kg/ha</v>
      </c>
      <c r="D3" s="67" t="str">
        <f>'DCWW Court Farm'!D26</f>
        <v>P2O5 
kg/ha</v>
      </c>
      <c r="E3" s="67" t="str">
        <f>'DCWW Court Farm'!E26</f>
        <v>K2O 
kg/ha</v>
      </c>
      <c r="F3" s="67" t="str">
        <f>'DCWW Court Farm'!F26</f>
        <v>MgO 
kg/ha</v>
      </c>
      <c r="G3" s="67" t="str">
        <f>'DCWW Court Farm'!G26</f>
        <v>kg/ha</v>
      </c>
      <c r="H3" s="67" t="str">
        <f>'DCWW Court Farm'!H26</f>
        <v>kg/ha</v>
      </c>
      <c r="I3" s="67" t="str">
        <f>'DCWW Court Farm'!I26</f>
        <v>kg/ha</v>
      </c>
      <c r="J3" s="67" t="str">
        <f>'DCWW Court Farm'!J26</f>
        <v>kg/ha</v>
      </c>
      <c r="K3" s="67" t="str">
        <f>'DCWW Court Farm'!K26</f>
        <v>kg/ha</v>
      </c>
      <c r="L3" s="67" t="str">
        <f>'DCWW Court Farm'!L26</f>
        <v>kg/ha</v>
      </c>
      <c r="M3" s="67" t="str">
        <f>'DCWW Court Farm'!M26</f>
        <v>kg/ha</v>
      </c>
      <c r="N3" s="67" t="str">
        <f>'DCWW Court Farm'!N26</f>
        <v>kg/ha</v>
      </c>
      <c r="O3" s="67" t="str">
        <f>'DCWW Court Farm'!O26</f>
        <v>kg/ha</v>
      </c>
      <c r="P3" s="67" t="str">
        <f>'DCWW Court Farm'!P26</f>
        <v>kg/ha</v>
      </c>
      <c r="Q3" s="67" t="str">
        <f>'DCWW Court Farm'!Q26</f>
        <v>kg/ha</v>
      </c>
      <c r="R3" s="67" t="str">
        <f>'DCWW Court Farm'!R26</f>
        <v>kg/ha</v>
      </c>
      <c r="S3" s="67" t="str">
        <f>'DCWW Court Farm'!S26</f>
        <v>kg/ha</v>
      </c>
      <c r="T3" s="67" t="str">
        <f>'DCWW Court Farm'!T26</f>
        <v>kg/ha</v>
      </c>
      <c r="U3" s="67" t="str">
        <f>'DCWW Court Farm'!U26</f>
        <v>kg/ha</v>
      </c>
    </row>
    <row r="4" spans="1:21" x14ac:dyDescent="0.35">
      <c r="A4" s="60">
        <v>1</v>
      </c>
      <c r="B4" s="68">
        <f>'DCWW Court Farm'!B27</f>
        <v>198</v>
      </c>
      <c r="C4" s="68">
        <f>'DCWW Court Farm'!C27</f>
        <v>250.50762</v>
      </c>
      <c r="D4" s="68">
        <f>'DCWW Court Farm'!D27</f>
        <v>179.67808980000001</v>
      </c>
      <c r="E4" s="68">
        <f>'DCWW Court Farm'!E27</f>
        <v>57.259214100000001</v>
      </c>
      <c r="F4" s="68">
        <f>'DCWW Court Farm'!F27</f>
        <v>257.00697792</v>
      </c>
      <c r="G4" s="68">
        <f>'DCWW Court Farm'!G27</f>
        <v>0.61358220000000008</v>
      </c>
      <c r="H4" s="68">
        <f>'DCWW Court Farm'!H27</f>
        <v>8.1195839999999997</v>
      </c>
      <c r="I4" s="68">
        <f>'DCWW Court Farm'!I27</f>
        <v>0.7519842000000001</v>
      </c>
      <c r="J4" s="68">
        <f>'DCWW Court Farm'!J27</f>
        <v>5.0747400000000003E-3</v>
      </c>
      <c r="K4" s="68">
        <f>'DCWW Court Farm'!K27</f>
        <v>1.0610820000000002E-2</v>
      </c>
      <c r="L4" s="68">
        <f>'DCWW Court Farm'!L27</f>
        <v>2.6619318000000001</v>
      </c>
      <c r="M4" s="68">
        <f>'DCWW Court Farm'!M27</f>
        <v>0.73353060000000003</v>
      </c>
      <c r="N4" s="68">
        <f>'DCWW Court Farm'!N27</f>
        <v>406.44054000000006</v>
      </c>
      <c r="O4" s="68">
        <f>'DCWW Court Farm'!O27</f>
        <v>16193.034</v>
      </c>
      <c r="P4" s="68">
        <f>'DCWW Court Farm'!P27</f>
        <v>0</v>
      </c>
      <c r="Q4" s="68">
        <f>'DCWW Court Farm'!Q27</f>
        <v>137.24865</v>
      </c>
      <c r="R4" s="68">
        <f>'DCWW Court Farm'!R27</f>
        <v>0</v>
      </c>
      <c r="S4" s="68">
        <f>'DCWW Court Farm'!S27</f>
        <v>0.24912360000000003</v>
      </c>
      <c r="T4" s="68">
        <f>'DCWW Court Farm'!T27</f>
        <v>0</v>
      </c>
      <c r="U4" s="68">
        <f>'DCWW Court Farm'!U27</f>
        <v>0</v>
      </c>
    </row>
    <row r="5" spans="1:21" x14ac:dyDescent="0.35">
      <c r="A5" s="60">
        <v>2</v>
      </c>
      <c r="B5" s="68">
        <f>'DCWW Pontsticill'!B27</f>
        <v>66</v>
      </c>
      <c r="C5" s="68">
        <f>'DCWW Pontsticill'!C27</f>
        <v>148.22279999999998</v>
      </c>
      <c r="D5" s="68">
        <f>'DCWW Pontsticill'!D27</f>
        <v>21.357696293999997</v>
      </c>
      <c r="E5" s="68">
        <f>'DCWW Pontsticill'!E27</f>
        <v>3.7915132199999997</v>
      </c>
      <c r="F5" s="68">
        <f>'DCWW Pontsticill'!F27</f>
        <v>10.369068995999999</v>
      </c>
      <c r="G5" s="68">
        <f>'DCWW Pontsticill'!G27</f>
        <v>0.35495459999999995</v>
      </c>
      <c r="H5" s="68">
        <f>'DCWW Pontsticill'!H27</f>
        <v>0.81912599999999991</v>
      </c>
      <c r="I5" s="68">
        <f>'DCWW Pontsticill'!I27</f>
        <v>0.1092168</v>
      </c>
      <c r="J5" s="68">
        <f>'DCWW Pontsticill'!J27</f>
        <v>5.2007999999999993E-3</v>
      </c>
      <c r="K5" s="68">
        <f>'DCWW Pontsticill'!K27</f>
        <v>1.3001999999999998E-3</v>
      </c>
      <c r="L5" s="68">
        <f>'DCWW Pontsticill'!L27</f>
        <v>0.28864439999999997</v>
      </c>
      <c r="M5" s="68">
        <f>'DCWW Pontsticill'!M27</f>
        <v>0.14952299999999999</v>
      </c>
      <c r="N5" s="68">
        <f>'DCWW Pontsticill'!N27</f>
        <v>1814.9621819999998</v>
      </c>
      <c r="O5" s="68">
        <f>'DCWW Pontsticill'!O27</f>
        <v>68.923602000000002</v>
      </c>
      <c r="P5" s="68">
        <f>'DCWW Pontsticill'!P27</f>
        <v>0.95174639999999988</v>
      </c>
      <c r="Q5" s="68">
        <f>'DCWW Pontsticill'!Q27</f>
        <v>188.78904</v>
      </c>
      <c r="R5" s="68">
        <f>'DCWW Pontsticill'!R27</f>
        <v>4.082628E-2</v>
      </c>
      <c r="S5" s="68">
        <f>'DCWW Pontsticill'!S27</f>
        <v>0.69560699999999986</v>
      </c>
      <c r="T5" s="68">
        <f>'DCWW Pontsticill'!T27</f>
        <v>1.1571779999999999E-2</v>
      </c>
      <c r="U5" s="68">
        <f>'DCWW Pontsticill'!U27</f>
        <v>0</v>
      </c>
    </row>
    <row r="6" spans="1:21" x14ac:dyDescent="0.35">
      <c r="A6" s="60">
        <v>3</v>
      </c>
      <c r="B6" s="68">
        <f>'Hirwaun WTW'!B27</f>
        <v>250</v>
      </c>
      <c r="C6" s="68">
        <f>'Hirwaun WTW'!C27</f>
        <v>42.350000000000009</v>
      </c>
      <c r="D6" s="68">
        <f>'Hirwaun WTW'!D27</f>
        <v>0.73586920000000011</v>
      </c>
      <c r="E6" s="68">
        <f>'Hirwaun WTW'!E27</f>
        <v>0.57659250000000017</v>
      </c>
      <c r="F6" s="68">
        <f>'Hirwaun WTW'!F27</f>
        <v>4.3406440000000002</v>
      </c>
      <c r="G6" s="68">
        <f>'Hirwaun WTW'!G27</f>
        <v>4.2900000000000001E-2</v>
      </c>
      <c r="H6" s="68">
        <f>'Hirwaun WTW'!H27</f>
        <v>0.45815000000000006</v>
      </c>
      <c r="I6" s="68">
        <f>'Hirwaun WTW'!I27</f>
        <v>0.12430000000000001</v>
      </c>
      <c r="J6" s="68">
        <f>'Hirwaun WTW'!J27</f>
        <v>6.0500000000000007E-4</v>
      </c>
      <c r="K6" s="68">
        <f>'Hirwaun WTW'!K27</f>
        <v>5.0050000000000008E-3</v>
      </c>
      <c r="L6" s="68">
        <f>'Hirwaun WTW'!L27</f>
        <v>2.8050000000000002E-2</v>
      </c>
      <c r="M6" s="68">
        <f>'Hirwaun WTW'!M27</f>
        <v>2.3650000000000001E-2</v>
      </c>
      <c r="N6" s="68">
        <f>'Hirwaun WTW'!N27</f>
        <v>14.080000000000002</v>
      </c>
      <c r="O6" s="68">
        <f>'Hirwaun WTW'!O27</f>
        <v>2337.5000000000005</v>
      </c>
      <c r="P6" s="68">
        <f>'Hirwaun WTW'!P27</f>
        <v>0</v>
      </c>
      <c r="Q6" s="68">
        <f>'Hirwaun WTW'!Q27</f>
        <v>31.762500000000003</v>
      </c>
      <c r="R6" s="68">
        <f>'Hirwaun WTW'!R27</f>
        <v>0</v>
      </c>
      <c r="S6" s="68">
        <f>'Hirwaun WTW'!S27</f>
        <v>0.21340000000000003</v>
      </c>
      <c r="T6" s="68">
        <f>'Hirwaun WTW'!T27</f>
        <v>0</v>
      </c>
      <c r="U6" s="68">
        <f>'Hirwaun WTW'!U27</f>
        <v>0</v>
      </c>
    </row>
    <row r="7" spans="1:21" x14ac:dyDescent="0.35">
      <c r="A7" s="60">
        <v>4</v>
      </c>
      <c r="B7" s="68" t="e">
        <f>#REF!</f>
        <v>#REF!</v>
      </c>
      <c r="C7" s="68" t="e">
        <f>#REF!</f>
        <v>#REF!</v>
      </c>
      <c r="D7" s="68" t="e">
        <f>#REF!</f>
        <v>#REF!</v>
      </c>
      <c r="E7" s="68" t="e">
        <f>#REF!</f>
        <v>#REF!</v>
      </c>
      <c r="F7" s="68" t="e">
        <f>#REF!</f>
        <v>#REF!</v>
      </c>
      <c r="G7" s="68" t="e">
        <f>#REF!</f>
        <v>#REF!</v>
      </c>
      <c r="H7" s="68" t="e">
        <f>#REF!</f>
        <v>#REF!</v>
      </c>
      <c r="I7" s="68" t="e">
        <f>#REF!</f>
        <v>#REF!</v>
      </c>
      <c r="J7" s="68" t="e">
        <f>#REF!</f>
        <v>#REF!</v>
      </c>
      <c r="K7" s="68" t="e">
        <f>#REF!</f>
        <v>#REF!</v>
      </c>
      <c r="L7" s="68" t="e">
        <f>#REF!</f>
        <v>#REF!</v>
      </c>
      <c r="M7" s="68" t="e">
        <f>#REF!</f>
        <v>#REF!</v>
      </c>
      <c r="N7" s="68" t="e">
        <f>#REF!</f>
        <v>#REF!</v>
      </c>
      <c r="O7" s="68" t="e">
        <f>#REF!</f>
        <v>#REF!</v>
      </c>
      <c r="P7" s="68" t="e">
        <f>#REF!</f>
        <v>#REF!</v>
      </c>
      <c r="Q7" s="68" t="e">
        <f>#REF!</f>
        <v>#REF!</v>
      </c>
      <c r="R7" s="68" t="e">
        <f>#REF!</f>
        <v>#REF!</v>
      </c>
      <c r="S7" s="68" t="e">
        <f>#REF!</f>
        <v>#REF!</v>
      </c>
      <c r="T7" s="68" t="e">
        <f>#REF!</f>
        <v>#REF!</v>
      </c>
      <c r="U7" s="68" t="e">
        <f>#REF!</f>
        <v>#REF!</v>
      </c>
    </row>
    <row r="8" spans="1:21" x14ac:dyDescent="0.35">
      <c r="A8" s="60">
        <v>5</v>
      </c>
      <c r="B8" s="68" t="e">
        <f>#REF!</f>
        <v>#REF!</v>
      </c>
      <c r="C8" s="68" t="e">
        <f>#REF!</f>
        <v>#REF!</v>
      </c>
      <c r="D8" s="68" t="e">
        <f>#REF!</f>
        <v>#REF!</v>
      </c>
      <c r="E8" s="68" t="e">
        <f>#REF!</f>
        <v>#REF!</v>
      </c>
      <c r="F8" s="68" t="e">
        <f>#REF!</f>
        <v>#REF!</v>
      </c>
      <c r="G8" s="68" t="e">
        <f>#REF!</f>
        <v>#REF!</v>
      </c>
      <c r="H8" s="68" t="e">
        <f>#REF!</f>
        <v>#REF!</v>
      </c>
      <c r="I8" s="68" t="e">
        <f>#REF!</f>
        <v>#REF!</v>
      </c>
      <c r="J8" s="68" t="e">
        <f>#REF!</f>
        <v>#REF!</v>
      </c>
      <c r="K8" s="68" t="e">
        <f>#REF!</f>
        <v>#REF!</v>
      </c>
      <c r="L8" s="68" t="e">
        <f>#REF!</f>
        <v>#REF!</v>
      </c>
      <c r="M8" s="68" t="e">
        <f>#REF!</f>
        <v>#REF!</v>
      </c>
      <c r="N8" s="68" t="e">
        <f>#REF!</f>
        <v>#REF!</v>
      </c>
      <c r="O8" s="68" t="e">
        <f>#REF!</f>
        <v>#REF!</v>
      </c>
      <c r="P8" s="68" t="e">
        <f>#REF!</f>
        <v>#REF!</v>
      </c>
      <c r="Q8" s="68" t="e">
        <f>#REF!</f>
        <v>#REF!</v>
      </c>
      <c r="R8" s="68" t="e">
        <f>#REF!</f>
        <v>#REF!</v>
      </c>
      <c r="S8" s="68" t="e">
        <f>#REF!</f>
        <v>#REF!</v>
      </c>
      <c r="T8" s="68" t="e">
        <f>#REF!</f>
        <v>#REF!</v>
      </c>
      <c r="U8" s="68" t="e">
        <f>#REF!</f>
        <v>#REF!</v>
      </c>
    </row>
    <row r="9" spans="1:21" x14ac:dyDescent="0.35">
      <c r="A9" s="60">
        <v>6</v>
      </c>
      <c r="B9" s="68" t="e">
        <f>#REF!</f>
        <v>#REF!</v>
      </c>
      <c r="C9" s="68" t="e">
        <f>#REF!</f>
        <v>#REF!</v>
      </c>
      <c r="D9" s="68" t="e">
        <f>#REF!</f>
        <v>#REF!</v>
      </c>
      <c r="E9" s="68" t="e">
        <f>#REF!</f>
        <v>#REF!</v>
      </c>
      <c r="F9" s="68" t="e">
        <f>#REF!</f>
        <v>#REF!</v>
      </c>
      <c r="G9" s="68" t="e">
        <f>#REF!</f>
        <v>#REF!</v>
      </c>
      <c r="H9" s="68" t="e">
        <f>#REF!</f>
        <v>#REF!</v>
      </c>
      <c r="I9" s="68" t="e">
        <f>#REF!</f>
        <v>#REF!</v>
      </c>
      <c r="J9" s="68" t="e">
        <f>#REF!</f>
        <v>#REF!</v>
      </c>
      <c r="K9" s="68" t="e">
        <f>#REF!</f>
        <v>#REF!</v>
      </c>
      <c r="L9" s="68" t="e">
        <f>#REF!</f>
        <v>#REF!</v>
      </c>
      <c r="M9" s="68" t="e">
        <f>#REF!</f>
        <v>#REF!</v>
      </c>
      <c r="N9" s="68" t="e">
        <f>#REF!</f>
        <v>#REF!</v>
      </c>
      <c r="O9" s="68" t="e">
        <f>#REF!</f>
        <v>#REF!</v>
      </c>
      <c r="P9" s="68" t="e">
        <f>#REF!</f>
        <v>#REF!</v>
      </c>
      <c r="Q9" s="68" t="e">
        <f>#REF!</f>
        <v>#REF!</v>
      </c>
      <c r="R9" s="68" t="e">
        <f>#REF!</f>
        <v>#REF!</v>
      </c>
      <c r="S9" s="68" t="e">
        <f>#REF!</f>
        <v>#REF!</v>
      </c>
      <c r="T9" s="68" t="e">
        <f>#REF!</f>
        <v>#REF!</v>
      </c>
      <c r="U9" s="68" t="e">
        <f>#REF!</f>
        <v>#REF!</v>
      </c>
    </row>
    <row r="10" spans="1:21" x14ac:dyDescent="0.35">
      <c r="A10" s="60">
        <v>7</v>
      </c>
      <c r="B10" s="68" t="e">
        <f>#REF!</f>
        <v>#REF!</v>
      </c>
      <c r="C10" s="68" t="e">
        <f>#REF!</f>
        <v>#REF!</v>
      </c>
      <c r="D10" s="68" t="e">
        <f>#REF!</f>
        <v>#REF!</v>
      </c>
      <c r="E10" s="68" t="e">
        <f>#REF!</f>
        <v>#REF!</v>
      </c>
      <c r="F10" s="68" t="e">
        <f>#REF!</f>
        <v>#REF!</v>
      </c>
      <c r="G10" s="68" t="e">
        <f>#REF!</f>
        <v>#REF!</v>
      </c>
      <c r="H10" s="68" t="e">
        <f>#REF!</f>
        <v>#REF!</v>
      </c>
      <c r="I10" s="68" t="e">
        <f>#REF!</f>
        <v>#REF!</v>
      </c>
      <c r="J10" s="68" t="e">
        <f>#REF!</f>
        <v>#REF!</v>
      </c>
      <c r="K10" s="68" t="e">
        <f>#REF!</f>
        <v>#REF!</v>
      </c>
      <c r="L10" s="68" t="e">
        <f>#REF!</f>
        <v>#REF!</v>
      </c>
      <c r="M10" s="68" t="e">
        <f>#REF!</f>
        <v>#REF!</v>
      </c>
      <c r="N10" s="68" t="e">
        <f>#REF!</f>
        <v>#REF!</v>
      </c>
      <c r="O10" s="68" t="e">
        <f>#REF!</f>
        <v>#REF!</v>
      </c>
      <c r="P10" s="68" t="e">
        <f>#REF!</f>
        <v>#REF!</v>
      </c>
      <c r="Q10" s="68" t="e">
        <f>#REF!</f>
        <v>#REF!</v>
      </c>
      <c r="R10" s="68" t="e">
        <f>#REF!</f>
        <v>#REF!</v>
      </c>
      <c r="S10" s="68" t="e">
        <f>#REF!</f>
        <v>#REF!</v>
      </c>
      <c r="T10" s="68" t="e">
        <f>#REF!</f>
        <v>#REF!</v>
      </c>
      <c r="U10" s="68" t="e">
        <f>#REF!</f>
        <v>#REF!</v>
      </c>
    </row>
    <row r="11" spans="1:21" x14ac:dyDescent="0.35">
      <c r="A11" s="60">
        <v>8</v>
      </c>
      <c r="B11" s="68" t="e">
        <f>#REF!</f>
        <v>#REF!</v>
      </c>
      <c r="C11" s="68" t="e">
        <f>#REF!</f>
        <v>#REF!</v>
      </c>
      <c r="D11" s="68" t="e">
        <f>#REF!</f>
        <v>#REF!</v>
      </c>
      <c r="E11" s="68" t="e">
        <f>#REF!</f>
        <v>#REF!</v>
      </c>
      <c r="F11" s="68" t="e">
        <f>#REF!</f>
        <v>#REF!</v>
      </c>
      <c r="G11" s="68" t="e">
        <f>#REF!</f>
        <v>#REF!</v>
      </c>
      <c r="H11" s="68" t="e">
        <f>#REF!</f>
        <v>#REF!</v>
      </c>
      <c r="I11" s="68" t="e">
        <f>#REF!</f>
        <v>#REF!</v>
      </c>
      <c r="J11" s="68" t="e">
        <f>#REF!</f>
        <v>#REF!</v>
      </c>
      <c r="K11" s="68" t="e">
        <f>#REF!</f>
        <v>#REF!</v>
      </c>
      <c r="L11" s="68" t="e">
        <f>#REF!</f>
        <v>#REF!</v>
      </c>
      <c r="M11" s="68" t="e">
        <f>#REF!</f>
        <v>#REF!</v>
      </c>
      <c r="N11" s="68" t="e">
        <f>#REF!</f>
        <v>#REF!</v>
      </c>
      <c r="O11" s="68" t="e">
        <f>#REF!</f>
        <v>#REF!</v>
      </c>
      <c r="P11" s="68" t="e">
        <f>#REF!</f>
        <v>#REF!</v>
      </c>
      <c r="Q11" s="68" t="e">
        <f>#REF!</f>
        <v>#REF!</v>
      </c>
      <c r="R11" s="68" t="e">
        <f>#REF!</f>
        <v>#REF!</v>
      </c>
      <c r="S11" s="68" t="e">
        <f>#REF!</f>
        <v>#REF!</v>
      </c>
      <c r="T11" s="68" t="e">
        <f>#REF!</f>
        <v>#REF!</v>
      </c>
      <c r="U11" s="68" t="e">
        <f>#REF!</f>
        <v>#REF!</v>
      </c>
    </row>
    <row r="12" spans="1:21" x14ac:dyDescent="0.35">
      <c r="A12" s="60">
        <v>9</v>
      </c>
      <c r="B12" s="68" t="e">
        <f>#REF!</f>
        <v>#REF!</v>
      </c>
      <c r="C12" s="68" t="e">
        <f>#REF!</f>
        <v>#REF!</v>
      </c>
      <c r="D12" s="68" t="e">
        <f>#REF!</f>
        <v>#REF!</v>
      </c>
      <c r="E12" s="68" t="e">
        <f>#REF!</f>
        <v>#REF!</v>
      </c>
      <c r="F12" s="68" t="e">
        <f>#REF!</f>
        <v>#REF!</v>
      </c>
      <c r="G12" s="68" t="e">
        <f>#REF!</f>
        <v>#REF!</v>
      </c>
      <c r="H12" s="68" t="e">
        <f>#REF!</f>
        <v>#REF!</v>
      </c>
      <c r="I12" s="68" t="e">
        <f>#REF!</f>
        <v>#REF!</v>
      </c>
      <c r="J12" s="68" t="e">
        <f>#REF!</f>
        <v>#REF!</v>
      </c>
      <c r="K12" s="68" t="e">
        <f>#REF!</f>
        <v>#REF!</v>
      </c>
      <c r="L12" s="68" t="e">
        <f>#REF!</f>
        <v>#REF!</v>
      </c>
      <c r="M12" s="68" t="e">
        <f>#REF!</f>
        <v>#REF!</v>
      </c>
      <c r="N12" s="68" t="e">
        <f>#REF!</f>
        <v>#REF!</v>
      </c>
      <c r="O12" s="68" t="e">
        <f>#REF!</f>
        <v>#REF!</v>
      </c>
      <c r="P12" s="68" t="e">
        <f>#REF!</f>
        <v>#REF!</v>
      </c>
      <c r="Q12" s="68" t="e">
        <f>#REF!</f>
        <v>#REF!</v>
      </c>
      <c r="R12" s="68" t="e">
        <f>#REF!</f>
        <v>#REF!</v>
      </c>
      <c r="S12" s="68" t="e">
        <f>#REF!</f>
        <v>#REF!</v>
      </c>
      <c r="T12" s="68" t="e">
        <f>#REF!</f>
        <v>#REF!</v>
      </c>
      <c r="U12" s="68" t="e">
        <f>#REF!</f>
        <v>#REF!</v>
      </c>
    </row>
    <row r="13" spans="1:21" x14ac:dyDescent="0.35">
      <c r="A13" s="60">
        <v>10</v>
      </c>
      <c r="B13" s="68" t="e">
        <f>#REF!</f>
        <v>#REF!</v>
      </c>
      <c r="C13" s="68" t="e">
        <f>#REF!</f>
        <v>#REF!</v>
      </c>
      <c r="D13" s="68" t="e">
        <f>#REF!</f>
        <v>#REF!</v>
      </c>
      <c r="E13" s="68" t="e">
        <f>#REF!</f>
        <v>#REF!</v>
      </c>
      <c r="F13" s="68" t="e">
        <f>#REF!</f>
        <v>#REF!</v>
      </c>
      <c r="G13" s="68" t="e">
        <f>#REF!</f>
        <v>#REF!</v>
      </c>
      <c r="H13" s="68" t="e">
        <f>#REF!</f>
        <v>#REF!</v>
      </c>
      <c r="I13" s="68" t="e">
        <f>#REF!</f>
        <v>#REF!</v>
      </c>
      <c r="J13" s="68" t="e">
        <f>#REF!</f>
        <v>#REF!</v>
      </c>
      <c r="K13" s="68" t="e">
        <f>#REF!</f>
        <v>#REF!</v>
      </c>
      <c r="L13" s="68" t="e">
        <f>#REF!</f>
        <v>#REF!</v>
      </c>
      <c r="M13" s="68" t="e">
        <f>#REF!</f>
        <v>#REF!</v>
      </c>
      <c r="N13" s="68" t="e">
        <f>#REF!</f>
        <v>#REF!</v>
      </c>
      <c r="O13" s="68" t="e">
        <f>#REF!</f>
        <v>#REF!</v>
      </c>
      <c r="P13" s="68" t="e">
        <f>#REF!</f>
        <v>#REF!</v>
      </c>
      <c r="Q13" s="68" t="e">
        <f>#REF!</f>
        <v>#REF!</v>
      </c>
      <c r="R13" s="68" t="e">
        <f>#REF!</f>
        <v>#REF!</v>
      </c>
      <c r="S13" s="68" t="e">
        <f>#REF!</f>
        <v>#REF!</v>
      </c>
      <c r="T13" s="68" t="e">
        <f>#REF!</f>
        <v>#REF!</v>
      </c>
      <c r="U13" s="68" t="e">
        <f>#REF!</f>
        <v>#REF!</v>
      </c>
    </row>
    <row r="14" spans="1:21" s="74" customFormat="1" ht="15.5" x14ac:dyDescent="0.35">
      <c r="A14" s="64" t="s">
        <v>101</v>
      </c>
      <c r="B14" s="73" t="e">
        <f>SUM(B4:B13)</f>
        <v>#REF!</v>
      </c>
      <c r="C14" s="73" t="e">
        <f t="shared" ref="C14:U14" si="0">SUM(C4:C13)</f>
        <v>#REF!</v>
      </c>
      <c r="D14" s="73" t="e">
        <f t="shared" si="0"/>
        <v>#REF!</v>
      </c>
      <c r="E14" s="73" t="e">
        <f t="shared" si="0"/>
        <v>#REF!</v>
      </c>
      <c r="F14" s="73" t="e">
        <f t="shared" si="0"/>
        <v>#REF!</v>
      </c>
      <c r="G14" s="73" t="e">
        <f t="shared" si="0"/>
        <v>#REF!</v>
      </c>
      <c r="H14" s="73" t="e">
        <f t="shared" si="0"/>
        <v>#REF!</v>
      </c>
      <c r="I14" s="73" t="e">
        <f t="shared" si="0"/>
        <v>#REF!</v>
      </c>
      <c r="J14" s="73" t="e">
        <f t="shared" si="0"/>
        <v>#REF!</v>
      </c>
      <c r="K14" s="73" t="e">
        <f t="shared" si="0"/>
        <v>#REF!</v>
      </c>
      <c r="L14" s="73" t="e">
        <f t="shared" si="0"/>
        <v>#REF!</v>
      </c>
      <c r="M14" s="73" t="e">
        <f t="shared" si="0"/>
        <v>#REF!</v>
      </c>
      <c r="N14" s="73" t="e">
        <f t="shared" si="0"/>
        <v>#REF!</v>
      </c>
      <c r="O14" s="73" t="e">
        <f t="shared" si="0"/>
        <v>#REF!</v>
      </c>
      <c r="P14" s="73" t="e">
        <f t="shared" si="0"/>
        <v>#REF!</v>
      </c>
      <c r="Q14" s="73" t="e">
        <f t="shared" si="0"/>
        <v>#REF!</v>
      </c>
      <c r="R14" s="73" t="e">
        <f t="shared" si="0"/>
        <v>#REF!</v>
      </c>
      <c r="S14" s="73" t="e">
        <f t="shared" si="0"/>
        <v>#REF!</v>
      </c>
      <c r="T14" s="73" t="e">
        <f t="shared" si="0"/>
        <v>#REF!</v>
      </c>
      <c r="U14" s="73" t="e">
        <f t="shared" si="0"/>
        <v>#REF!</v>
      </c>
    </row>
  </sheetData>
  <mergeCells count="1">
    <mergeCell ref="A2:A3"/>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'DCWW Court Farm'!B25</f>
        <v>Application Rate</v>
      </c>
      <c r="C2" s="67" t="str">
        <f>'DCWW Court Farm'!C25</f>
        <v>Nitrogen Addition</v>
      </c>
      <c r="D2" s="67" t="str">
        <f>'DCWW Court Farm'!D25</f>
        <v>Phosphate Addition</v>
      </c>
      <c r="E2" s="67" t="str">
        <f>'DCWW Court Farm'!E25</f>
        <v>Potash  Addition</v>
      </c>
      <c r="F2" s="67" t="str">
        <f>'DCWW Court Farm'!F25</f>
        <v>Mg Oxide Addition</v>
      </c>
      <c r="G2" s="67" t="str">
        <f>'DCWW Court Farm'!G25</f>
        <v>Copper Addition</v>
      </c>
      <c r="H2" s="67" t="str">
        <f>'DCWW Court Farm'!H25</f>
        <v>Zinc Addition</v>
      </c>
      <c r="I2" s="67" t="str">
        <f>'DCWW Court Farm'!I25</f>
        <v>Lead Addition</v>
      </c>
      <c r="J2" s="67" t="str">
        <f>'DCWW Court Farm'!J25</f>
        <v>Cadmium Addition</v>
      </c>
      <c r="K2" s="67" t="str">
        <f>'DCWW Court Farm'!K25</f>
        <v>Mercury Addition</v>
      </c>
      <c r="L2" s="67" t="str">
        <f>'DCWW Court Farm'!L25</f>
        <v>Nickel Addition</v>
      </c>
      <c r="M2" s="67" t="str">
        <f>'DCWW Court Farm'!M25</f>
        <v>Chromium Addition</v>
      </c>
      <c r="N2" s="67" t="str">
        <f>'DCWW Court Farm'!N25</f>
        <v>Aluminium Addition</v>
      </c>
      <c r="O2" s="67" t="str">
        <f>'DCWW Court Farm'!O25</f>
        <v>Iron Addition</v>
      </c>
      <c r="P2" s="67" t="str">
        <f>'DCWW Court Farm'!P25</f>
        <v xml:space="preserve">Sodium Addition                 </v>
      </c>
      <c r="Q2" s="67" t="str">
        <f>'DCWW Court Farm'!Q25</f>
        <v>SO3  Addition                             kg/ha</v>
      </c>
      <c r="R2" s="67" t="str">
        <f>'DCWW Court Farm'!R25</f>
        <v xml:space="preserve">Selenium Addition </v>
      </c>
      <c r="S2" s="67" t="str">
        <f>'DCWW Court Farm'!S25</f>
        <v xml:space="preserve">Arsenic  Addition  </v>
      </c>
      <c r="T2" s="67" t="str">
        <f>'DCWW Court Farm'!T25</f>
        <v xml:space="preserve">Molybdenum Addition  </v>
      </c>
      <c r="U2" s="67" t="str">
        <f>'DCWW Court Farm'!U25</f>
        <v xml:space="preserve">Fluoride Addition </v>
      </c>
    </row>
    <row r="3" spans="1:21" ht="26" x14ac:dyDescent="0.35">
      <c r="A3" s="101"/>
      <c r="B3" s="67" t="str">
        <f>'DCWW Court Farm'!B26</f>
        <v>tonnes/ha</v>
      </c>
      <c r="C3" s="67" t="str">
        <f>'DCWW Court Farm'!C26</f>
        <v>kg/ha</v>
      </c>
      <c r="D3" s="67" t="str">
        <f>'DCWW Court Farm'!D26</f>
        <v>P2O5 
kg/ha</v>
      </c>
      <c r="E3" s="67" t="str">
        <f>'DCWW Court Farm'!E26</f>
        <v>K2O 
kg/ha</v>
      </c>
      <c r="F3" s="67" t="str">
        <f>'DCWW Court Farm'!F26</f>
        <v>MgO 
kg/ha</v>
      </c>
      <c r="G3" s="67" t="str">
        <f>'DCWW Court Farm'!G26</f>
        <v>kg/ha</v>
      </c>
      <c r="H3" s="67" t="str">
        <f>'DCWW Court Farm'!H26</f>
        <v>kg/ha</v>
      </c>
      <c r="I3" s="67" t="str">
        <f>'DCWW Court Farm'!I26</f>
        <v>kg/ha</v>
      </c>
      <c r="J3" s="67" t="str">
        <f>'DCWW Court Farm'!J26</f>
        <v>kg/ha</v>
      </c>
      <c r="K3" s="67" t="str">
        <f>'DCWW Court Farm'!K26</f>
        <v>kg/ha</v>
      </c>
      <c r="L3" s="67" t="str">
        <f>'DCWW Court Farm'!L26</f>
        <v>kg/ha</v>
      </c>
      <c r="M3" s="67" t="str">
        <f>'DCWW Court Farm'!M26</f>
        <v>kg/ha</v>
      </c>
      <c r="N3" s="67" t="str">
        <f>'DCWW Court Farm'!N26</f>
        <v>kg/ha</v>
      </c>
      <c r="O3" s="67" t="str">
        <f>'DCWW Court Farm'!O26</f>
        <v>kg/ha</v>
      </c>
      <c r="P3" s="67" t="str">
        <f>'DCWW Court Farm'!P26</f>
        <v>kg/ha</v>
      </c>
      <c r="Q3" s="67" t="str">
        <f>'DCWW Court Farm'!Q26</f>
        <v>kg/ha</v>
      </c>
      <c r="R3" s="67" t="str">
        <f>'DCWW Court Farm'!R26</f>
        <v>kg/ha</v>
      </c>
      <c r="S3" s="67" t="str">
        <f>'DCWW Court Farm'!S26</f>
        <v>kg/ha</v>
      </c>
      <c r="T3" s="67" t="str">
        <f>'DCWW Court Farm'!T26</f>
        <v>kg/ha</v>
      </c>
      <c r="U3" s="67" t="str">
        <f>'DCWW Court Farm'!U26</f>
        <v>kg/ha</v>
      </c>
    </row>
    <row r="4" spans="1:21" x14ac:dyDescent="0.35">
      <c r="A4" s="60">
        <v>1</v>
      </c>
      <c r="B4" s="68">
        <f>'DCWW Court Farm'!B27</f>
        <v>198</v>
      </c>
      <c r="C4" s="68">
        <f>'DCWW Court Farm'!C27</f>
        <v>250.50762</v>
      </c>
      <c r="D4" s="68">
        <f>'DCWW Court Farm'!D27</f>
        <v>179.67808980000001</v>
      </c>
      <c r="E4" s="68">
        <f>'DCWW Court Farm'!E27</f>
        <v>57.259214100000001</v>
      </c>
      <c r="F4" s="68">
        <f>'DCWW Court Farm'!F27</f>
        <v>257.00697792</v>
      </c>
      <c r="G4" s="68">
        <f>'DCWW Court Farm'!G27</f>
        <v>0.61358220000000008</v>
      </c>
      <c r="H4" s="68">
        <f>'DCWW Court Farm'!H27</f>
        <v>8.1195839999999997</v>
      </c>
      <c r="I4" s="68">
        <f>'DCWW Court Farm'!I27</f>
        <v>0.7519842000000001</v>
      </c>
      <c r="J4" s="68">
        <f>'DCWW Court Farm'!J27</f>
        <v>5.0747400000000003E-3</v>
      </c>
      <c r="K4" s="68">
        <f>'DCWW Court Farm'!K27</f>
        <v>1.0610820000000002E-2</v>
      </c>
      <c r="L4" s="68">
        <f>'DCWW Court Farm'!L27</f>
        <v>2.6619318000000001</v>
      </c>
      <c r="M4" s="68">
        <f>'DCWW Court Farm'!M27</f>
        <v>0.73353060000000003</v>
      </c>
      <c r="N4" s="68">
        <f>'DCWW Court Farm'!N27</f>
        <v>406.44054000000006</v>
      </c>
      <c r="O4" s="68">
        <f>'DCWW Court Farm'!O27</f>
        <v>16193.034</v>
      </c>
      <c r="P4" s="68">
        <f>'DCWW Court Farm'!P27</f>
        <v>0</v>
      </c>
      <c r="Q4" s="68">
        <f>'DCWW Court Farm'!Q27</f>
        <v>137.24865</v>
      </c>
      <c r="R4" s="68">
        <f>'DCWW Court Farm'!R27</f>
        <v>0</v>
      </c>
      <c r="S4" s="68">
        <f>'DCWW Court Farm'!S27</f>
        <v>0.24912360000000003</v>
      </c>
      <c r="T4" s="68">
        <f>'DCWW Court Farm'!T27</f>
        <v>0</v>
      </c>
      <c r="U4" s="68">
        <f>'DCWW Court Farm'!U27</f>
        <v>0</v>
      </c>
    </row>
    <row r="5" spans="1:21" x14ac:dyDescent="0.35">
      <c r="A5" s="60">
        <v>2</v>
      </c>
      <c r="B5" s="68">
        <f>'DCWW Pontsticill'!B27</f>
        <v>66</v>
      </c>
      <c r="C5" s="68">
        <f>'DCWW Pontsticill'!C27</f>
        <v>148.22279999999998</v>
      </c>
      <c r="D5" s="68">
        <f>'DCWW Pontsticill'!D27</f>
        <v>21.357696293999997</v>
      </c>
      <c r="E5" s="68">
        <f>'DCWW Pontsticill'!E27</f>
        <v>3.7915132199999997</v>
      </c>
      <c r="F5" s="68">
        <f>'DCWW Pontsticill'!F27</f>
        <v>10.369068995999999</v>
      </c>
      <c r="G5" s="68">
        <f>'DCWW Pontsticill'!G27</f>
        <v>0.35495459999999995</v>
      </c>
      <c r="H5" s="68">
        <f>'DCWW Pontsticill'!H27</f>
        <v>0.81912599999999991</v>
      </c>
      <c r="I5" s="68">
        <f>'DCWW Pontsticill'!I27</f>
        <v>0.1092168</v>
      </c>
      <c r="J5" s="68">
        <f>'DCWW Pontsticill'!J27</f>
        <v>5.2007999999999993E-3</v>
      </c>
      <c r="K5" s="68">
        <f>'DCWW Pontsticill'!K27</f>
        <v>1.3001999999999998E-3</v>
      </c>
      <c r="L5" s="68">
        <f>'DCWW Pontsticill'!L27</f>
        <v>0.28864439999999997</v>
      </c>
      <c r="M5" s="68">
        <f>'DCWW Pontsticill'!M27</f>
        <v>0.14952299999999999</v>
      </c>
      <c r="N5" s="68">
        <f>'DCWW Pontsticill'!N27</f>
        <v>1814.9621819999998</v>
      </c>
      <c r="O5" s="68">
        <f>'DCWW Pontsticill'!O27</f>
        <v>68.923602000000002</v>
      </c>
      <c r="P5" s="68">
        <f>'DCWW Pontsticill'!P27</f>
        <v>0.95174639999999988</v>
      </c>
      <c r="Q5" s="68">
        <f>'DCWW Pontsticill'!Q27</f>
        <v>188.78904</v>
      </c>
      <c r="R5" s="68">
        <f>'DCWW Pontsticill'!R27</f>
        <v>4.082628E-2</v>
      </c>
      <c r="S5" s="68">
        <f>'DCWW Pontsticill'!S27</f>
        <v>0.69560699999999986</v>
      </c>
      <c r="T5" s="68">
        <f>'DCWW Pontsticill'!T27</f>
        <v>1.1571779999999999E-2</v>
      </c>
      <c r="U5" s="68">
        <f>'DCWW Pontsticill'!U27</f>
        <v>0</v>
      </c>
    </row>
    <row r="6" spans="1:21" x14ac:dyDescent="0.35">
      <c r="A6" s="60">
        <v>3</v>
      </c>
      <c r="B6" s="68">
        <f>'Hirwaun WTW'!B27</f>
        <v>250</v>
      </c>
      <c r="C6" s="68">
        <f>'Hirwaun WTW'!C27</f>
        <v>42.350000000000009</v>
      </c>
      <c r="D6" s="68">
        <f>'Hirwaun WTW'!D27</f>
        <v>0.73586920000000011</v>
      </c>
      <c r="E6" s="68">
        <f>'Hirwaun WTW'!E27</f>
        <v>0.57659250000000017</v>
      </c>
      <c r="F6" s="68">
        <f>'Hirwaun WTW'!F27</f>
        <v>4.3406440000000002</v>
      </c>
      <c r="G6" s="68">
        <f>'Hirwaun WTW'!G27</f>
        <v>4.2900000000000001E-2</v>
      </c>
      <c r="H6" s="68">
        <f>'Hirwaun WTW'!H27</f>
        <v>0.45815000000000006</v>
      </c>
      <c r="I6" s="68">
        <f>'Hirwaun WTW'!I27</f>
        <v>0.12430000000000001</v>
      </c>
      <c r="J6" s="68">
        <f>'Hirwaun WTW'!J27</f>
        <v>6.0500000000000007E-4</v>
      </c>
      <c r="K6" s="68">
        <f>'Hirwaun WTW'!K27</f>
        <v>5.0050000000000008E-3</v>
      </c>
      <c r="L6" s="68">
        <f>'Hirwaun WTW'!L27</f>
        <v>2.8050000000000002E-2</v>
      </c>
      <c r="M6" s="68">
        <f>'Hirwaun WTW'!M27</f>
        <v>2.3650000000000001E-2</v>
      </c>
      <c r="N6" s="68">
        <f>'Hirwaun WTW'!N27</f>
        <v>14.080000000000002</v>
      </c>
      <c r="O6" s="68">
        <f>'Hirwaun WTW'!O27</f>
        <v>2337.5000000000005</v>
      </c>
      <c r="P6" s="68">
        <f>'Hirwaun WTW'!P27</f>
        <v>0</v>
      </c>
      <c r="Q6" s="68">
        <f>'Hirwaun WTW'!Q27</f>
        <v>31.762500000000003</v>
      </c>
      <c r="R6" s="68">
        <f>'Hirwaun WTW'!R27</f>
        <v>0</v>
      </c>
      <c r="S6" s="68">
        <f>'Hirwaun WTW'!S27</f>
        <v>0.21340000000000003</v>
      </c>
      <c r="T6" s="68">
        <f>'Hirwaun WTW'!T27</f>
        <v>0</v>
      </c>
      <c r="U6" s="68">
        <f>'Hirwaun WTW'!U27</f>
        <v>0</v>
      </c>
    </row>
    <row r="7" spans="1:21" x14ac:dyDescent="0.35">
      <c r="A7" s="60">
        <v>4</v>
      </c>
      <c r="B7" s="68" t="e">
        <f>#REF!</f>
        <v>#REF!</v>
      </c>
      <c r="C7" s="68" t="e">
        <f>#REF!</f>
        <v>#REF!</v>
      </c>
      <c r="D7" s="68" t="e">
        <f>#REF!</f>
        <v>#REF!</v>
      </c>
      <c r="E7" s="68" t="e">
        <f>#REF!</f>
        <v>#REF!</v>
      </c>
      <c r="F7" s="68" t="e">
        <f>#REF!</f>
        <v>#REF!</v>
      </c>
      <c r="G7" s="68" t="e">
        <f>#REF!</f>
        <v>#REF!</v>
      </c>
      <c r="H7" s="68" t="e">
        <f>#REF!</f>
        <v>#REF!</v>
      </c>
      <c r="I7" s="68" t="e">
        <f>#REF!</f>
        <v>#REF!</v>
      </c>
      <c r="J7" s="68" t="e">
        <f>#REF!</f>
        <v>#REF!</v>
      </c>
      <c r="K7" s="68" t="e">
        <f>#REF!</f>
        <v>#REF!</v>
      </c>
      <c r="L7" s="68" t="e">
        <f>#REF!</f>
        <v>#REF!</v>
      </c>
      <c r="M7" s="68" t="e">
        <f>#REF!</f>
        <v>#REF!</v>
      </c>
      <c r="N7" s="68" t="e">
        <f>#REF!</f>
        <v>#REF!</v>
      </c>
      <c r="O7" s="68" t="e">
        <f>#REF!</f>
        <v>#REF!</v>
      </c>
      <c r="P7" s="68" t="e">
        <f>#REF!</f>
        <v>#REF!</v>
      </c>
      <c r="Q7" s="68" t="e">
        <f>#REF!</f>
        <v>#REF!</v>
      </c>
      <c r="R7" s="68" t="e">
        <f>#REF!</f>
        <v>#REF!</v>
      </c>
      <c r="S7" s="68" t="e">
        <f>#REF!</f>
        <v>#REF!</v>
      </c>
      <c r="T7" s="68" t="e">
        <f>#REF!</f>
        <v>#REF!</v>
      </c>
      <c r="U7" s="68" t="e">
        <f>#REF!</f>
        <v>#REF!</v>
      </c>
    </row>
    <row r="8" spans="1:21" x14ac:dyDescent="0.35">
      <c r="A8" s="60">
        <v>5</v>
      </c>
      <c r="B8" s="68" t="e">
        <f>#REF!</f>
        <v>#REF!</v>
      </c>
      <c r="C8" s="68" t="e">
        <f>#REF!</f>
        <v>#REF!</v>
      </c>
      <c r="D8" s="68" t="e">
        <f>#REF!</f>
        <v>#REF!</v>
      </c>
      <c r="E8" s="68" t="e">
        <f>#REF!</f>
        <v>#REF!</v>
      </c>
      <c r="F8" s="68" t="e">
        <f>#REF!</f>
        <v>#REF!</v>
      </c>
      <c r="G8" s="68" t="e">
        <f>#REF!</f>
        <v>#REF!</v>
      </c>
      <c r="H8" s="68" t="e">
        <f>#REF!</f>
        <v>#REF!</v>
      </c>
      <c r="I8" s="68" t="e">
        <f>#REF!</f>
        <v>#REF!</v>
      </c>
      <c r="J8" s="68" t="e">
        <f>#REF!</f>
        <v>#REF!</v>
      </c>
      <c r="K8" s="68" t="e">
        <f>#REF!</f>
        <v>#REF!</v>
      </c>
      <c r="L8" s="68" t="e">
        <f>#REF!</f>
        <v>#REF!</v>
      </c>
      <c r="M8" s="68" t="e">
        <f>#REF!</f>
        <v>#REF!</v>
      </c>
      <c r="N8" s="68" t="e">
        <f>#REF!</f>
        <v>#REF!</v>
      </c>
      <c r="O8" s="68" t="e">
        <f>#REF!</f>
        <v>#REF!</v>
      </c>
      <c r="P8" s="68" t="e">
        <f>#REF!</f>
        <v>#REF!</v>
      </c>
      <c r="Q8" s="68" t="e">
        <f>#REF!</f>
        <v>#REF!</v>
      </c>
      <c r="R8" s="68" t="e">
        <f>#REF!</f>
        <v>#REF!</v>
      </c>
      <c r="S8" s="68" t="e">
        <f>#REF!</f>
        <v>#REF!</v>
      </c>
      <c r="T8" s="68" t="e">
        <f>#REF!</f>
        <v>#REF!</v>
      </c>
      <c r="U8" s="68" t="e">
        <f>#REF!</f>
        <v>#REF!</v>
      </c>
    </row>
    <row r="9" spans="1:21" x14ac:dyDescent="0.35">
      <c r="A9" s="60">
        <v>6</v>
      </c>
      <c r="B9" s="68" t="e">
        <f>#REF!</f>
        <v>#REF!</v>
      </c>
      <c r="C9" s="68" t="e">
        <f>#REF!</f>
        <v>#REF!</v>
      </c>
      <c r="D9" s="68" t="e">
        <f>#REF!</f>
        <v>#REF!</v>
      </c>
      <c r="E9" s="68" t="e">
        <f>#REF!</f>
        <v>#REF!</v>
      </c>
      <c r="F9" s="68" t="e">
        <f>#REF!</f>
        <v>#REF!</v>
      </c>
      <c r="G9" s="68" t="e">
        <f>#REF!</f>
        <v>#REF!</v>
      </c>
      <c r="H9" s="68" t="e">
        <f>#REF!</f>
        <v>#REF!</v>
      </c>
      <c r="I9" s="68" t="e">
        <f>#REF!</f>
        <v>#REF!</v>
      </c>
      <c r="J9" s="68" t="e">
        <f>#REF!</f>
        <v>#REF!</v>
      </c>
      <c r="K9" s="68" t="e">
        <f>#REF!</f>
        <v>#REF!</v>
      </c>
      <c r="L9" s="68" t="e">
        <f>#REF!</f>
        <v>#REF!</v>
      </c>
      <c r="M9" s="68" t="e">
        <f>#REF!</f>
        <v>#REF!</v>
      </c>
      <c r="N9" s="68" t="e">
        <f>#REF!</f>
        <v>#REF!</v>
      </c>
      <c r="O9" s="68" t="e">
        <f>#REF!</f>
        <v>#REF!</v>
      </c>
      <c r="P9" s="68" t="e">
        <f>#REF!</f>
        <v>#REF!</v>
      </c>
      <c r="Q9" s="68" t="e">
        <f>#REF!</f>
        <v>#REF!</v>
      </c>
      <c r="R9" s="68" t="e">
        <f>#REF!</f>
        <v>#REF!</v>
      </c>
      <c r="S9" s="68" t="e">
        <f>#REF!</f>
        <v>#REF!</v>
      </c>
      <c r="T9" s="68" t="e">
        <f>#REF!</f>
        <v>#REF!</v>
      </c>
      <c r="U9" s="68" t="e">
        <f>#REF!</f>
        <v>#REF!</v>
      </c>
    </row>
    <row r="10" spans="1:21" x14ac:dyDescent="0.35">
      <c r="A10" s="60">
        <v>7</v>
      </c>
      <c r="B10" s="68" t="e">
        <f>#REF!</f>
        <v>#REF!</v>
      </c>
      <c r="C10" s="68" t="e">
        <f>#REF!</f>
        <v>#REF!</v>
      </c>
      <c r="D10" s="68" t="e">
        <f>#REF!</f>
        <v>#REF!</v>
      </c>
      <c r="E10" s="68" t="e">
        <f>#REF!</f>
        <v>#REF!</v>
      </c>
      <c r="F10" s="68" t="e">
        <f>#REF!</f>
        <v>#REF!</v>
      </c>
      <c r="G10" s="68" t="e">
        <f>#REF!</f>
        <v>#REF!</v>
      </c>
      <c r="H10" s="68" t="e">
        <f>#REF!</f>
        <v>#REF!</v>
      </c>
      <c r="I10" s="68" t="e">
        <f>#REF!</f>
        <v>#REF!</v>
      </c>
      <c r="J10" s="68" t="e">
        <f>#REF!</f>
        <v>#REF!</v>
      </c>
      <c r="K10" s="68" t="e">
        <f>#REF!</f>
        <v>#REF!</v>
      </c>
      <c r="L10" s="68" t="e">
        <f>#REF!</f>
        <v>#REF!</v>
      </c>
      <c r="M10" s="68" t="e">
        <f>#REF!</f>
        <v>#REF!</v>
      </c>
      <c r="N10" s="68" t="e">
        <f>#REF!</f>
        <v>#REF!</v>
      </c>
      <c r="O10" s="68" t="e">
        <f>#REF!</f>
        <v>#REF!</v>
      </c>
      <c r="P10" s="68" t="e">
        <f>#REF!</f>
        <v>#REF!</v>
      </c>
      <c r="Q10" s="68" t="e">
        <f>#REF!</f>
        <v>#REF!</v>
      </c>
      <c r="R10" s="68" t="e">
        <f>#REF!</f>
        <v>#REF!</v>
      </c>
      <c r="S10" s="68" t="e">
        <f>#REF!</f>
        <v>#REF!</v>
      </c>
      <c r="T10" s="68" t="e">
        <f>#REF!</f>
        <v>#REF!</v>
      </c>
      <c r="U10" s="68" t="e">
        <f>#REF!</f>
        <v>#REF!</v>
      </c>
    </row>
    <row r="11" spans="1:21" x14ac:dyDescent="0.35">
      <c r="A11" s="60">
        <v>8</v>
      </c>
      <c r="B11" s="68" t="e">
        <f>#REF!</f>
        <v>#REF!</v>
      </c>
      <c r="C11" s="68" t="e">
        <f>#REF!</f>
        <v>#REF!</v>
      </c>
      <c r="D11" s="68" t="e">
        <f>#REF!</f>
        <v>#REF!</v>
      </c>
      <c r="E11" s="68" t="e">
        <f>#REF!</f>
        <v>#REF!</v>
      </c>
      <c r="F11" s="68" t="e">
        <f>#REF!</f>
        <v>#REF!</v>
      </c>
      <c r="G11" s="68" t="e">
        <f>#REF!</f>
        <v>#REF!</v>
      </c>
      <c r="H11" s="68" t="e">
        <f>#REF!</f>
        <v>#REF!</v>
      </c>
      <c r="I11" s="68" t="e">
        <f>#REF!</f>
        <v>#REF!</v>
      </c>
      <c r="J11" s="68" t="e">
        <f>#REF!</f>
        <v>#REF!</v>
      </c>
      <c r="K11" s="68" t="e">
        <f>#REF!</f>
        <v>#REF!</v>
      </c>
      <c r="L11" s="68" t="e">
        <f>#REF!</f>
        <v>#REF!</v>
      </c>
      <c r="M11" s="68" t="e">
        <f>#REF!</f>
        <v>#REF!</v>
      </c>
      <c r="N11" s="68" t="e">
        <f>#REF!</f>
        <v>#REF!</v>
      </c>
      <c r="O11" s="68" t="e">
        <f>#REF!</f>
        <v>#REF!</v>
      </c>
      <c r="P11" s="68" t="e">
        <f>#REF!</f>
        <v>#REF!</v>
      </c>
      <c r="Q11" s="68" t="e">
        <f>#REF!</f>
        <v>#REF!</v>
      </c>
      <c r="R11" s="68" t="e">
        <f>#REF!</f>
        <v>#REF!</v>
      </c>
      <c r="S11" s="68" t="e">
        <f>#REF!</f>
        <v>#REF!</v>
      </c>
      <c r="T11" s="68" t="e">
        <f>#REF!</f>
        <v>#REF!</v>
      </c>
      <c r="U11" s="68" t="e">
        <f>#REF!</f>
        <v>#REF!</v>
      </c>
    </row>
    <row r="12" spans="1:21" x14ac:dyDescent="0.35">
      <c r="A12" s="60">
        <v>9</v>
      </c>
      <c r="B12" s="68" t="e">
        <f>#REF!</f>
        <v>#REF!</v>
      </c>
      <c r="C12" s="68" t="e">
        <f>#REF!</f>
        <v>#REF!</v>
      </c>
      <c r="D12" s="68" t="e">
        <f>#REF!</f>
        <v>#REF!</v>
      </c>
      <c r="E12" s="68" t="e">
        <f>#REF!</f>
        <v>#REF!</v>
      </c>
      <c r="F12" s="68" t="e">
        <f>#REF!</f>
        <v>#REF!</v>
      </c>
      <c r="G12" s="68" t="e">
        <f>#REF!</f>
        <v>#REF!</v>
      </c>
      <c r="H12" s="68" t="e">
        <f>#REF!</f>
        <v>#REF!</v>
      </c>
      <c r="I12" s="68" t="e">
        <f>#REF!</f>
        <v>#REF!</v>
      </c>
      <c r="J12" s="68" t="e">
        <f>#REF!</f>
        <v>#REF!</v>
      </c>
      <c r="K12" s="68" t="e">
        <f>#REF!</f>
        <v>#REF!</v>
      </c>
      <c r="L12" s="68" t="e">
        <f>#REF!</f>
        <v>#REF!</v>
      </c>
      <c r="M12" s="68" t="e">
        <f>#REF!</f>
        <v>#REF!</v>
      </c>
      <c r="N12" s="68" t="e">
        <f>#REF!</f>
        <v>#REF!</v>
      </c>
      <c r="O12" s="68" t="e">
        <f>#REF!</f>
        <v>#REF!</v>
      </c>
      <c r="P12" s="68" t="e">
        <f>#REF!</f>
        <v>#REF!</v>
      </c>
      <c r="Q12" s="68" t="e">
        <f>#REF!</f>
        <v>#REF!</v>
      </c>
      <c r="R12" s="68" t="e">
        <f>#REF!</f>
        <v>#REF!</v>
      </c>
      <c r="S12" s="68" t="e">
        <f>#REF!</f>
        <v>#REF!</v>
      </c>
      <c r="T12" s="68" t="e">
        <f>#REF!</f>
        <v>#REF!</v>
      </c>
      <c r="U12" s="68" t="e">
        <f>#REF!</f>
        <v>#REF!</v>
      </c>
    </row>
    <row r="13" spans="1:21" x14ac:dyDescent="0.35">
      <c r="A13" s="60">
        <v>10</v>
      </c>
      <c r="B13" s="68" t="e">
        <f>#REF!</f>
        <v>#REF!</v>
      </c>
      <c r="C13" s="68" t="e">
        <f>#REF!</f>
        <v>#REF!</v>
      </c>
      <c r="D13" s="68" t="e">
        <f>#REF!</f>
        <v>#REF!</v>
      </c>
      <c r="E13" s="68" t="e">
        <f>#REF!</f>
        <v>#REF!</v>
      </c>
      <c r="F13" s="68" t="e">
        <f>#REF!</f>
        <v>#REF!</v>
      </c>
      <c r="G13" s="68" t="e">
        <f>#REF!</f>
        <v>#REF!</v>
      </c>
      <c r="H13" s="68" t="e">
        <f>#REF!</f>
        <v>#REF!</v>
      </c>
      <c r="I13" s="68" t="e">
        <f>#REF!</f>
        <v>#REF!</v>
      </c>
      <c r="J13" s="68" t="e">
        <f>#REF!</f>
        <v>#REF!</v>
      </c>
      <c r="K13" s="68" t="e">
        <f>#REF!</f>
        <v>#REF!</v>
      </c>
      <c r="L13" s="68" t="e">
        <f>#REF!</f>
        <v>#REF!</v>
      </c>
      <c r="M13" s="68" t="e">
        <f>#REF!</f>
        <v>#REF!</v>
      </c>
      <c r="N13" s="68" t="e">
        <f>#REF!</f>
        <v>#REF!</v>
      </c>
      <c r="O13" s="68" t="e">
        <f>#REF!</f>
        <v>#REF!</v>
      </c>
      <c r="P13" s="68" t="e">
        <f>#REF!</f>
        <v>#REF!</v>
      </c>
      <c r="Q13" s="68" t="e">
        <f>#REF!</f>
        <v>#REF!</v>
      </c>
      <c r="R13" s="68" t="e">
        <f>#REF!</f>
        <v>#REF!</v>
      </c>
      <c r="S13" s="68" t="e">
        <f>#REF!</f>
        <v>#REF!</v>
      </c>
      <c r="T13" s="68" t="e">
        <f>#REF!</f>
        <v>#REF!</v>
      </c>
      <c r="U13" s="68" t="e">
        <f>#REF!</f>
        <v>#REF!</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t="e">
        <f t="shared" si="6"/>
        <v>#REF!</v>
      </c>
      <c r="D34" s="62" t="e">
        <f t="shared" si="5"/>
        <v>#REF!</v>
      </c>
      <c r="E34" s="62" t="e">
        <f t="shared" si="5"/>
        <v>#REF!</v>
      </c>
      <c r="F34" s="62" t="e">
        <f t="shared" si="5"/>
        <v>#REF!</v>
      </c>
      <c r="G34" s="62" t="e">
        <f t="shared" si="5"/>
        <v>#REF!</v>
      </c>
      <c r="H34" s="62" t="e">
        <f t="shared" si="5"/>
        <v>#REF!</v>
      </c>
      <c r="I34" s="62" t="e">
        <f t="shared" si="5"/>
        <v>#REF!</v>
      </c>
      <c r="J34" s="62" t="e">
        <f t="shared" si="5"/>
        <v>#REF!</v>
      </c>
      <c r="K34" s="62" t="e">
        <f t="shared" si="5"/>
        <v>#REF!</v>
      </c>
      <c r="L34" s="62" t="e">
        <f t="shared" si="5"/>
        <v>#REF!</v>
      </c>
      <c r="M34" s="62" t="e">
        <f t="shared" si="5"/>
        <v>#REF!</v>
      </c>
      <c r="N34" s="62" t="e">
        <f t="shared" si="5"/>
        <v>#REF!</v>
      </c>
      <c r="O34" s="62" t="e">
        <f t="shared" si="5"/>
        <v>#REF!</v>
      </c>
      <c r="P34" s="62" t="e">
        <f t="shared" si="5"/>
        <v>#REF!</v>
      </c>
      <c r="Q34" s="62" t="e">
        <f t="shared" si="5"/>
        <v>#REF!</v>
      </c>
      <c r="R34" s="62" t="e">
        <f t="shared" si="5"/>
        <v>#REF!</v>
      </c>
      <c r="S34" s="62" t="e">
        <f t="shared" si="5"/>
        <v>#REF!</v>
      </c>
      <c r="T34" s="62" t="e">
        <f t="shared" si="5"/>
        <v>#REF!</v>
      </c>
      <c r="U34" s="62" t="e">
        <f t="shared" si="5"/>
        <v>#REF!</v>
      </c>
    </row>
    <row r="35" spans="1:21" x14ac:dyDescent="0.35">
      <c r="A35" s="62">
        <v>5</v>
      </c>
      <c r="B35" s="71"/>
      <c r="C35" s="62" t="e">
        <f t="shared" si="6"/>
        <v>#REF!</v>
      </c>
      <c r="D35" s="62" t="e">
        <f t="shared" si="5"/>
        <v>#REF!</v>
      </c>
      <c r="E35" s="62" t="e">
        <f t="shared" si="5"/>
        <v>#REF!</v>
      </c>
      <c r="F35" s="62" t="e">
        <f t="shared" si="5"/>
        <v>#REF!</v>
      </c>
      <c r="G35" s="62" t="e">
        <f t="shared" si="5"/>
        <v>#REF!</v>
      </c>
      <c r="H35" s="62" t="e">
        <f t="shared" si="5"/>
        <v>#REF!</v>
      </c>
      <c r="I35" s="62" t="e">
        <f t="shared" si="5"/>
        <v>#REF!</v>
      </c>
      <c r="J35" s="62" t="e">
        <f t="shared" si="5"/>
        <v>#REF!</v>
      </c>
      <c r="K35" s="62" t="e">
        <f t="shared" si="5"/>
        <v>#REF!</v>
      </c>
      <c r="L35" s="62" t="e">
        <f t="shared" si="5"/>
        <v>#REF!</v>
      </c>
      <c r="M35" s="62" t="e">
        <f t="shared" si="5"/>
        <v>#REF!</v>
      </c>
      <c r="N35" s="62" t="e">
        <f t="shared" si="5"/>
        <v>#REF!</v>
      </c>
      <c r="O35" s="62" t="e">
        <f t="shared" si="5"/>
        <v>#REF!</v>
      </c>
      <c r="P35" s="62" t="e">
        <f t="shared" si="5"/>
        <v>#REF!</v>
      </c>
      <c r="Q35" s="62" t="e">
        <f t="shared" si="5"/>
        <v>#REF!</v>
      </c>
      <c r="R35" s="62" t="e">
        <f t="shared" si="5"/>
        <v>#REF!</v>
      </c>
      <c r="S35" s="62" t="e">
        <f t="shared" si="5"/>
        <v>#REF!</v>
      </c>
      <c r="T35" s="62" t="e">
        <f t="shared" si="5"/>
        <v>#REF!</v>
      </c>
      <c r="U35" s="62" t="e">
        <f t="shared" si="5"/>
        <v>#REF!</v>
      </c>
    </row>
    <row r="36" spans="1:21" x14ac:dyDescent="0.35">
      <c r="A36" s="62">
        <v>6</v>
      </c>
      <c r="B36" s="71"/>
      <c r="C36" s="62" t="e">
        <f t="shared" si="6"/>
        <v>#REF!</v>
      </c>
      <c r="D36" s="62" t="e">
        <f t="shared" si="5"/>
        <v>#REF!</v>
      </c>
      <c r="E36" s="62" t="e">
        <f t="shared" si="5"/>
        <v>#REF!</v>
      </c>
      <c r="F36" s="62" t="e">
        <f t="shared" si="5"/>
        <v>#REF!</v>
      </c>
      <c r="G36" s="62" t="e">
        <f t="shared" si="5"/>
        <v>#REF!</v>
      </c>
      <c r="H36" s="62" t="e">
        <f t="shared" si="5"/>
        <v>#REF!</v>
      </c>
      <c r="I36" s="62" t="e">
        <f t="shared" si="5"/>
        <v>#REF!</v>
      </c>
      <c r="J36" s="62" t="e">
        <f t="shared" si="5"/>
        <v>#REF!</v>
      </c>
      <c r="K36" s="62" t="e">
        <f t="shared" si="5"/>
        <v>#REF!</v>
      </c>
      <c r="L36" s="62" t="e">
        <f t="shared" si="5"/>
        <v>#REF!</v>
      </c>
      <c r="M36" s="62" t="e">
        <f t="shared" si="5"/>
        <v>#REF!</v>
      </c>
      <c r="N36" s="62" t="e">
        <f t="shared" si="5"/>
        <v>#REF!</v>
      </c>
      <c r="O36" s="62" t="e">
        <f t="shared" si="5"/>
        <v>#REF!</v>
      </c>
      <c r="P36" s="62" t="e">
        <f t="shared" si="5"/>
        <v>#REF!</v>
      </c>
      <c r="Q36" s="62" t="e">
        <f t="shared" si="5"/>
        <v>#REF!</v>
      </c>
      <c r="R36" s="62" t="e">
        <f t="shared" si="5"/>
        <v>#REF!</v>
      </c>
      <c r="S36" s="62" t="e">
        <f t="shared" si="5"/>
        <v>#REF!</v>
      </c>
      <c r="T36" s="62" t="e">
        <f t="shared" si="5"/>
        <v>#REF!</v>
      </c>
      <c r="U36" s="62" t="e">
        <f t="shared" si="5"/>
        <v>#REF!</v>
      </c>
    </row>
    <row r="37" spans="1:21" x14ac:dyDescent="0.35">
      <c r="A37" s="62">
        <v>7</v>
      </c>
      <c r="B37" s="71"/>
      <c r="C37" s="62" t="e">
        <f t="shared" si="6"/>
        <v>#REF!</v>
      </c>
      <c r="D37" s="62" t="e">
        <f t="shared" si="5"/>
        <v>#REF!</v>
      </c>
      <c r="E37" s="62" t="e">
        <f t="shared" si="5"/>
        <v>#REF!</v>
      </c>
      <c r="F37" s="62" t="e">
        <f t="shared" si="5"/>
        <v>#REF!</v>
      </c>
      <c r="G37" s="62" t="e">
        <f t="shared" si="5"/>
        <v>#REF!</v>
      </c>
      <c r="H37" s="62" t="e">
        <f t="shared" si="5"/>
        <v>#REF!</v>
      </c>
      <c r="I37" s="62" t="e">
        <f t="shared" si="5"/>
        <v>#REF!</v>
      </c>
      <c r="J37" s="62" t="e">
        <f t="shared" si="5"/>
        <v>#REF!</v>
      </c>
      <c r="K37" s="62" t="e">
        <f t="shared" si="5"/>
        <v>#REF!</v>
      </c>
      <c r="L37" s="62" t="e">
        <f t="shared" si="5"/>
        <v>#REF!</v>
      </c>
      <c r="M37" s="62" t="e">
        <f t="shared" si="5"/>
        <v>#REF!</v>
      </c>
      <c r="N37" s="62" t="e">
        <f t="shared" si="5"/>
        <v>#REF!</v>
      </c>
      <c r="O37" s="62" t="e">
        <f t="shared" si="5"/>
        <v>#REF!</v>
      </c>
      <c r="P37" s="62" t="e">
        <f t="shared" si="5"/>
        <v>#REF!</v>
      </c>
      <c r="Q37" s="62" t="e">
        <f t="shared" si="5"/>
        <v>#REF!</v>
      </c>
      <c r="R37" s="62" t="e">
        <f t="shared" si="5"/>
        <v>#REF!</v>
      </c>
      <c r="S37" s="62" t="e">
        <f t="shared" si="5"/>
        <v>#REF!</v>
      </c>
      <c r="T37" s="62" t="e">
        <f t="shared" si="5"/>
        <v>#REF!</v>
      </c>
      <c r="U37" s="62" t="e">
        <f t="shared" si="5"/>
        <v>#REF!</v>
      </c>
    </row>
    <row r="38" spans="1:21" x14ac:dyDescent="0.35">
      <c r="A38" s="62">
        <v>8</v>
      </c>
      <c r="B38" s="71"/>
      <c r="C38" s="62" t="e">
        <f t="shared" si="6"/>
        <v>#REF!</v>
      </c>
      <c r="D38" s="62" t="e">
        <f t="shared" si="5"/>
        <v>#REF!</v>
      </c>
      <c r="E38" s="62" t="e">
        <f t="shared" si="5"/>
        <v>#REF!</v>
      </c>
      <c r="F38" s="62" t="e">
        <f t="shared" si="5"/>
        <v>#REF!</v>
      </c>
      <c r="G38" s="62" t="e">
        <f t="shared" si="5"/>
        <v>#REF!</v>
      </c>
      <c r="H38" s="62" t="e">
        <f t="shared" si="5"/>
        <v>#REF!</v>
      </c>
      <c r="I38" s="62" t="e">
        <f t="shared" si="5"/>
        <v>#REF!</v>
      </c>
      <c r="J38" s="62" t="e">
        <f t="shared" si="5"/>
        <v>#REF!</v>
      </c>
      <c r="K38" s="62" t="e">
        <f t="shared" si="5"/>
        <v>#REF!</v>
      </c>
      <c r="L38" s="62" t="e">
        <f t="shared" si="5"/>
        <v>#REF!</v>
      </c>
      <c r="M38" s="62" t="e">
        <f t="shared" si="5"/>
        <v>#REF!</v>
      </c>
      <c r="N38" s="62" t="e">
        <f t="shared" si="5"/>
        <v>#REF!</v>
      </c>
      <c r="O38" s="62" t="e">
        <f t="shared" si="5"/>
        <v>#REF!</v>
      </c>
      <c r="P38" s="62" t="e">
        <f t="shared" si="5"/>
        <v>#REF!</v>
      </c>
      <c r="Q38" s="62" t="e">
        <f t="shared" si="5"/>
        <v>#REF!</v>
      </c>
      <c r="R38" s="62" t="e">
        <f t="shared" si="5"/>
        <v>#REF!</v>
      </c>
      <c r="S38" s="62" t="e">
        <f t="shared" si="5"/>
        <v>#REF!</v>
      </c>
      <c r="T38" s="62" t="e">
        <f t="shared" si="5"/>
        <v>#REF!</v>
      </c>
      <c r="U38" s="62" t="e">
        <f t="shared" si="5"/>
        <v>#REF!</v>
      </c>
    </row>
    <row r="39" spans="1:21" x14ac:dyDescent="0.35">
      <c r="A39" s="62">
        <v>9</v>
      </c>
      <c r="B39" s="71"/>
      <c r="C39" s="62" t="e">
        <f t="shared" si="6"/>
        <v>#REF!</v>
      </c>
      <c r="D39" s="62" t="e">
        <f t="shared" si="5"/>
        <v>#REF!</v>
      </c>
      <c r="E39" s="62" t="e">
        <f t="shared" si="5"/>
        <v>#REF!</v>
      </c>
      <c r="F39" s="62" t="e">
        <f t="shared" si="5"/>
        <v>#REF!</v>
      </c>
      <c r="G39" s="62" t="e">
        <f t="shared" si="5"/>
        <v>#REF!</v>
      </c>
      <c r="H39" s="62" t="e">
        <f t="shared" si="5"/>
        <v>#REF!</v>
      </c>
      <c r="I39" s="62" t="e">
        <f t="shared" si="5"/>
        <v>#REF!</v>
      </c>
      <c r="J39" s="62" t="e">
        <f t="shared" si="5"/>
        <v>#REF!</v>
      </c>
      <c r="K39" s="62" t="e">
        <f t="shared" si="5"/>
        <v>#REF!</v>
      </c>
      <c r="L39" s="62" t="e">
        <f t="shared" si="5"/>
        <v>#REF!</v>
      </c>
      <c r="M39" s="62" t="e">
        <f t="shared" si="5"/>
        <v>#REF!</v>
      </c>
      <c r="N39" s="62" t="e">
        <f t="shared" si="5"/>
        <v>#REF!</v>
      </c>
      <c r="O39" s="62" t="e">
        <f t="shared" si="5"/>
        <v>#REF!</v>
      </c>
      <c r="P39" s="62" t="e">
        <f t="shared" si="5"/>
        <v>#REF!</v>
      </c>
      <c r="Q39" s="62" t="e">
        <f t="shared" si="5"/>
        <v>#REF!</v>
      </c>
      <c r="R39" s="62" t="e">
        <f t="shared" si="5"/>
        <v>#REF!</v>
      </c>
      <c r="S39" s="62" t="e">
        <f t="shared" si="5"/>
        <v>#REF!</v>
      </c>
      <c r="T39" s="62" t="e">
        <f t="shared" si="5"/>
        <v>#REF!</v>
      </c>
      <c r="U39" s="62" t="e">
        <f t="shared" si="5"/>
        <v>#REF!</v>
      </c>
    </row>
    <row r="40" spans="1:21" x14ac:dyDescent="0.35">
      <c r="A40" s="62">
        <v>10</v>
      </c>
      <c r="B40" s="71"/>
      <c r="C40" s="62" t="e">
        <f t="shared" si="6"/>
        <v>#REF!</v>
      </c>
      <c r="D40" s="62" t="e">
        <f t="shared" si="5"/>
        <v>#REF!</v>
      </c>
      <c r="E40" s="62" t="e">
        <f t="shared" si="5"/>
        <v>#REF!</v>
      </c>
      <c r="F40" s="62" t="e">
        <f t="shared" si="5"/>
        <v>#REF!</v>
      </c>
      <c r="G40" s="62" t="e">
        <f t="shared" si="5"/>
        <v>#REF!</v>
      </c>
      <c r="H40" s="62" t="e">
        <f t="shared" si="5"/>
        <v>#REF!</v>
      </c>
      <c r="I40" s="62" t="e">
        <f t="shared" si="5"/>
        <v>#REF!</v>
      </c>
      <c r="J40" s="62" t="e">
        <f t="shared" si="5"/>
        <v>#REF!</v>
      </c>
      <c r="K40" s="62" t="e">
        <f t="shared" si="5"/>
        <v>#REF!</v>
      </c>
      <c r="L40" s="62" t="e">
        <f t="shared" si="5"/>
        <v>#REF!</v>
      </c>
      <c r="M40" s="62" t="e">
        <f t="shared" si="5"/>
        <v>#REF!</v>
      </c>
      <c r="N40" s="62" t="e">
        <f t="shared" si="5"/>
        <v>#REF!</v>
      </c>
      <c r="O40" s="62" t="e">
        <f t="shared" si="5"/>
        <v>#REF!</v>
      </c>
      <c r="P40" s="62" t="e">
        <f t="shared" si="5"/>
        <v>#REF!</v>
      </c>
      <c r="Q40" s="62" t="e">
        <f t="shared" si="5"/>
        <v>#REF!</v>
      </c>
      <c r="R40" s="62" t="e">
        <f t="shared" si="5"/>
        <v>#REF!</v>
      </c>
      <c r="S40" s="62" t="e">
        <f t="shared" si="5"/>
        <v>#REF!</v>
      </c>
      <c r="T40" s="62" t="e">
        <f t="shared" si="5"/>
        <v>#REF!</v>
      </c>
      <c r="U40" s="62" t="e">
        <f t="shared" si="5"/>
        <v>#REF!</v>
      </c>
    </row>
    <row r="41" spans="1:21" ht="15.5" x14ac:dyDescent="0.35">
      <c r="A41" s="102" t="s">
        <v>101</v>
      </c>
      <c r="B41" s="102"/>
      <c r="C41" s="63" t="e">
        <f>SUM(C31:C40)</f>
        <v>#REF!</v>
      </c>
      <c r="D41" s="63" t="e">
        <f t="shared" ref="D41:U41" si="7">SUM(D31:D40)</f>
        <v>#REF!</v>
      </c>
      <c r="E41" s="63" t="e">
        <f t="shared" si="7"/>
        <v>#REF!</v>
      </c>
      <c r="F41" s="63" t="e">
        <f t="shared" si="7"/>
        <v>#REF!</v>
      </c>
      <c r="G41" s="63" t="e">
        <f t="shared" si="7"/>
        <v>#REF!</v>
      </c>
      <c r="H41" s="63" t="e">
        <f t="shared" si="7"/>
        <v>#REF!</v>
      </c>
      <c r="I41" s="63" t="e">
        <f t="shared" si="7"/>
        <v>#REF!</v>
      </c>
      <c r="J41" s="63" t="e">
        <f t="shared" si="7"/>
        <v>#REF!</v>
      </c>
      <c r="K41" s="63" t="e">
        <f t="shared" si="7"/>
        <v>#REF!</v>
      </c>
      <c r="L41" s="63" t="e">
        <f t="shared" si="7"/>
        <v>#REF!</v>
      </c>
      <c r="M41" s="63" t="e">
        <f t="shared" si="7"/>
        <v>#REF!</v>
      </c>
      <c r="N41" s="63" t="e">
        <f t="shared" si="7"/>
        <v>#REF!</v>
      </c>
      <c r="O41" s="63" t="e">
        <f t="shared" si="7"/>
        <v>#REF!</v>
      </c>
      <c r="P41" s="63" t="e">
        <f t="shared" si="7"/>
        <v>#REF!</v>
      </c>
      <c r="Q41" s="63" t="e">
        <f t="shared" si="7"/>
        <v>#REF!</v>
      </c>
      <c r="R41" s="63" t="e">
        <f t="shared" si="7"/>
        <v>#REF!</v>
      </c>
      <c r="S41" s="63" t="e">
        <f t="shared" si="7"/>
        <v>#REF!</v>
      </c>
      <c r="T41" s="63" t="e">
        <f t="shared" si="7"/>
        <v>#REF!</v>
      </c>
      <c r="U41" s="63"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Document_x0020_Type xmlns="859f7ad6-93f6-4205-b62b-a17f28acbbac">Email</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2018-09-11T23:00:00+00:00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Post_x0020_code xmlns="859f7ad6-93f6-4205-b62b-a17f28acbbac" xsi:nil="tru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98B7C206-3270-4050-9625-C5282B57E807}"/>
</file>

<file path=customXml/itemProps3.xml><?xml version="1.0" encoding="utf-8"?>
<ds:datastoreItem xmlns:ds="http://schemas.openxmlformats.org/officeDocument/2006/customXml" ds:itemID="{7B0C6192-9E49-481B-AF2C-27F17281982F}"/>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652DA997-0DD9-4345-9D18-3590DFC24F4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DCWW Court Farm</vt:lpstr>
      <vt:lpstr>DCWW Pontsticill</vt:lpstr>
      <vt:lpstr>Hirwaun WTW</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2018-09-12T10:11:36Z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78662535-9732-4be1-90ed-514c77969e24</vt:lpwstr>
  </property>
  <property fmtid="{D5CDD505-2E9C-101B-9397-08002B2CF9AE}" pid="4" name="_dlc_DocId">
    <vt:lpwstr>REGU-415-11302</vt:lpwstr>
  </property>
  <property fmtid="{D5CDD505-2E9C-101B-9397-08002B2CF9AE}" pid="5" name="_dlc_DocIdUrl">
    <vt:lpwstr>https://cyfoethnaturiolcymru.sharepoint.com/teams/Regulatory/Permitting/_layouts/15/DocIdRedir.aspx?ID=REGU-415-11302, REGU-415-11302</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