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09100/"/>
    </mc:Choice>
  </mc:AlternateContent>
  <xr:revisionPtr revIDLastSave="0" documentId="13_ncr:1_{810F01FF-B262-479A-8A58-1CBE73F97367}" xr6:coauthVersionLast="41" xr6:coauthVersionMax="41" xr10:uidLastSave="{00000000-0000-0000-0000-000000000000}"/>
  <bookViews>
    <workbookView xWindow="28680" yWindow="-120" windowWidth="25440" windowHeight="15390" tabRatio="870" activeTab="9" xr2:uid="{00000000-000D-0000-FFFF-FFFF00000000}"/>
  </bookViews>
  <sheets>
    <sheet name="Bolton Hill SC" sheetId="1" r:id="rId1"/>
    <sheet name="Bolton Hill LS" sheetId="2" r:id="rId2"/>
    <sheet name="Bontgoch SC" sheetId="11" r:id="rId3"/>
    <sheet name="Bryngwyn LS" sheetId="12" r:id="rId4"/>
    <sheet name="Capel Dewi LS" sheetId="13" r:id="rId5"/>
    <sheet name="Llechryd SC" sheetId="14" r:id="rId6"/>
    <sheet name="Llechryd LS" sheetId="15" r:id="rId7"/>
    <sheet name="Preseli SC" sheetId="16" r:id="rId8"/>
    <sheet name="Strata Florida SC" sheetId="17" r:id="rId9"/>
    <sheet name="Strata Florida LS" sheetId="18" r:id="rId10"/>
    <sheet name="Additions- add" sheetId="20" r:id="rId11"/>
    <sheet name="Additions- 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S18" i="18" s="1"/>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G18" i="18" s="1"/>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S20" i="18"/>
  <c r="R20" i="18"/>
  <c r="Q20" i="18"/>
  <c r="K20" i="18"/>
  <c r="K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U17" i="18" s="1"/>
  <c r="T14" i="18"/>
  <c r="T17" i="18" s="1"/>
  <c r="S14" i="18"/>
  <c r="S17" i="18" s="1"/>
  <c r="R14" i="18"/>
  <c r="R17" i="18" s="1"/>
  <c r="Q14" i="18"/>
  <c r="Q17" i="18" s="1"/>
  <c r="P14" i="18"/>
  <c r="P17" i="18" s="1"/>
  <c r="O14" i="18"/>
  <c r="N14" i="18"/>
  <c r="N17" i="18" s="1"/>
  <c r="M14" i="18"/>
  <c r="M17" i="18" s="1"/>
  <c r="L14" i="18"/>
  <c r="L17" i="18" s="1"/>
  <c r="K14" i="18"/>
  <c r="K17" i="18" s="1"/>
  <c r="J14" i="18"/>
  <c r="J17" i="18" s="1"/>
  <c r="I14" i="18"/>
  <c r="I17" i="18" s="1"/>
  <c r="H14" i="18"/>
  <c r="H17" i="18" s="1"/>
  <c r="G14" i="18"/>
  <c r="F14" i="18"/>
  <c r="F17" i="18" s="1"/>
  <c r="E14" i="18"/>
  <c r="D14" i="18"/>
  <c r="D17" i="18" s="1"/>
  <c r="C14" i="18"/>
  <c r="C17" i="18" s="1"/>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Q18" i="17" s="1"/>
  <c r="C41" i="17"/>
  <c r="W40" i="17"/>
  <c r="V40" i="17"/>
  <c r="U40" i="17"/>
  <c r="T40" i="17"/>
  <c r="S40" i="17"/>
  <c r="R40" i="17"/>
  <c r="Q40" i="17"/>
  <c r="P40" i="17"/>
  <c r="O40" i="17"/>
  <c r="N40" i="17"/>
  <c r="M40" i="17"/>
  <c r="L40" i="17"/>
  <c r="K40" i="17"/>
  <c r="J40" i="17"/>
  <c r="I40" i="17"/>
  <c r="H40" i="17"/>
  <c r="G40" i="17"/>
  <c r="F40" i="17"/>
  <c r="E40" i="17"/>
  <c r="D40" i="17"/>
  <c r="P18" i="17" s="1"/>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H18" i="17" s="1"/>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E18" i="17" s="1"/>
  <c r="C29" i="17"/>
  <c r="W28" i="17"/>
  <c r="V28" i="17"/>
  <c r="U28" i="17"/>
  <c r="T28" i="17"/>
  <c r="S28" i="17"/>
  <c r="R28" i="17"/>
  <c r="Q28" i="17"/>
  <c r="P28" i="17"/>
  <c r="O28" i="17"/>
  <c r="N28" i="17"/>
  <c r="M28" i="17"/>
  <c r="L28" i="17"/>
  <c r="K28" i="17"/>
  <c r="J28" i="17"/>
  <c r="I28" i="17"/>
  <c r="H28" i="17"/>
  <c r="G28" i="17"/>
  <c r="F28" i="17"/>
  <c r="E28" i="17"/>
  <c r="D28" i="17"/>
  <c r="D18" i="17" s="1"/>
  <c r="C28" i="17"/>
  <c r="W27" i="17"/>
  <c r="V27" i="17"/>
  <c r="U27" i="17"/>
  <c r="T27" i="17"/>
  <c r="S27" i="17"/>
  <c r="R27" i="17"/>
  <c r="Q27" i="17"/>
  <c r="P27" i="17"/>
  <c r="O27" i="17"/>
  <c r="N27" i="17"/>
  <c r="M27" i="17"/>
  <c r="L27" i="17"/>
  <c r="K27" i="17"/>
  <c r="J27" i="17"/>
  <c r="I27" i="17"/>
  <c r="H27" i="17"/>
  <c r="G27" i="17"/>
  <c r="F27" i="17"/>
  <c r="E27" i="17"/>
  <c r="D27" i="17"/>
  <c r="C18" i="17" s="1"/>
  <c r="C27" i="17"/>
  <c r="V20" i="17"/>
  <c r="U20" i="17"/>
  <c r="T20" i="17"/>
  <c r="S20" i="17"/>
  <c r="R20" i="17"/>
  <c r="Q20" i="17"/>
  <c r="K20" i="17"/>
  <c r="V18" i="17"/>
  <c r="T18" i="17"/>
  <c r="L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U17" i="17" s="1"/>
  <c r="T14" i="17"/>
  <c r="T17" i="17" s="1"/>
  <c r="S14" i="17"/>
  <c r="S17" i="17" s="1"/>
  <c r="R14" i="17"/>
  <c r="Q14" i="17"/>
  <c r="Q17" i="17" s="1"/>
  <c r="P14" i="17"/>
  <c r="O14" i="17"/>
  <c r="N14" i="17"/>
  <c r="M14" i="17"/>
  <c r="L14" i="17"/>
  <c r="K14" i="17"/>
  <c r="K17" i="17" s="1"/>
  <c r="J14" i="17"/>
  <c r="I14" i="17"/>
  <c r="H14" i="17"/>
  <c r="G14" i="17"/>
  <c r="F14" i="17"/>
  <c r="F17" i="17" s="1"/>
  <c r="E14" i="17"/>
  <c r="E17" i="17" s="1"/>
  <c r="D14" i="17"/>
  <c r="C14" i="17"/>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P18" i="16" s="1"/>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L18" i="16" s="1"/>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J18" i="16" s="1"/>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K20" i="16"/>
  <c r="V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T14" i="16"/>
  <c r="S14" i="16"/>
  <c r="S17" i="16" s="1"/>
  <c r="R14" i="16"/>
  <c r="R17" i="16" s="1"/>
  <c r="Q14" i="16"/>
  <c r="Q17" i="16" s="1"/>
  <c r="P14" i="16"/>
  <c r="P17" i="16" s="1"/>
  <c r="O14" i="16"/>
  <c r="N14" i="16"/>
  <c r="M14" i="16"/>
  <c r="L14" i="16"/>
  <c r="K14" i="16"/>
  <c r="J14" i="16"/>
  <c r="J17" i="16" s="1"/>
  <c r="I14" i="16"/>
  <c r="I17" i="16" s="1"/>
  <c r="H14" i="16"/>
  <c r="H17" i="16" s="1"/>
  <c r="G14" i="16"/>
  <c r="F14" i="16"/>
  <c r="E14" i="16"/>
  <c r="D14" i="16"/>
  <c r="C14" i="16"/>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V18" i="15" s="1"/>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O18" i="15" s="1"/>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G18" i="15" s="1"/>
  <c r="C31" i="15"/>
  <c r="W30" i="15"/>
  <c r="V30" i="15"/>
  <c r="U30" i="15"/>
  <c r="T30" i="15"/>
  <c r="S30" i="15"/>
  <c r="R30" i="15"/>
  <c r="Q30" i="15"/>
  <c r="P30" i="15"/>
  <c r="O30" i="15"/>
  <c r="N30" i="15"/>
  <c r="M30" i="15"/>
  <c r="L30" i="15"/>
  <c r="K30" i="15"/>
  <c r="J30" i="15"/>
  <c r="I30" i="15"/>
  <c r="H30" i="15"/>
  <c r="G30" i="15"/>
  <c r="F30" i="15"/>
  <c r="E30" i="15"/>
  <c r="D30" i="15"/>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18" i="15" s="1"/>
  <c r="C27" i="15"/>
  <c r="V20" i="15"/>
  <c r="U20" i="15"/>
  <c r="T20" i="15"/>
  <c r="S20" i="15"/>
  <c r="R20" i="15"/>
  <c r="Q20" i="15"/>
  <c r="F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T14" i="15"/>
  <c r="S14" i="15"/>
  <c r="R14" i="15"/>
  <c r="Q14" i="15"/>
  <c r="Q17" i="15" s="1"/>
  <c r="P14" i="15"/>
  <c r="P17" i="15" s="1"/>
  <c r="O14" i="15"/>
  <c r="O17" i="15" s="1"/>
  <c r="N14" i="15"/>
  <c r="N17" i="15" s="1"/>
  <c r="M14" i="15"/>
  <c r="L14" i="15"/>
  <c r="K14" i="15"/>
  <c r="J14" i="15"/>
  <c r="I14" i="15"/>
  <c r="I17" i="15" s="1"/>
  <c r="H14" i="15"/>
  <c r="H17" i="15" s="1"/>
  <c r="G14" i="15"/>
  <c r="G17" i="15" s="1"/>
  <c r="F14" i="15"/>
  <c r="F17" i="15" s="1"/>
  <c r="E14" i="15"/>
  <c r="D14" i="15"/>
  <c r="D17" i="15" s="1"/>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K18" i="14" s="1"/>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E18" i="14" s="1"/>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T17" i="14" s="1"/>
  <c r="S14" i="14"/>
  <c r="R14" i="14"/>
  <c r="R17" i="14" s="1"/>
  <c r="Q14" i="14"/>
  <c r="Q17" i="14" s="1"/>
  <c r="P14" i="14"/>
  <c r="O14" i="14"/>
  <c r="N14" i="14"/>
  <c r="M14" i="14"/>
  <c r="L14" i="14"/>
  <c r="L17" i="14" s="1"/>
  <c r="K14" i="14"/>
  <c r="J14" i="14"/>
  <c r="J17" i="14" s="1"/>
  <c r="I14" i="14"/>
  <c r="I17" i="14" s="1"/>
  <c r="H14" i="14"/>
  <c r="G14" i="14"/>
  <c r="F14" i="14"/>
  <c r="E14" i="14"/>
  <c r="D14" i="14"/>
  <c r="D17" i="14" s="1"/>
  <c r="C14" i="14"/>
  <c r="C17" i="14" s="1"/>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P18" i="13" s="1"/>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N18" i="13" s="1"/>
  <c r="C38" i="13"/>
  <c r="W37" i="13"/>
  <c r="V37" i="13"/>
  <c r="U37" i="13"/>
  <c r="T37" i="13"/>
  <c r="S37" i="13"/>
  <c r="R37" i="13"/>
  <c r="Q37" i="13"/>
  <c r="P37" i="13"/>
  <c r="O37" i="13"/>
  <c r="N37" i="13"/>
  <c r="M37" i="13"/>
  <c r="L37" i="13"/>
  <c r="K37" i="13"/>
  <c r="J37" i="13"/>
  <c r="I37" i="13"/>
  <c r="H37" i="13"/>
  <c r="G37" i="13"/>
  <c r="F37" i="13"/>
  <c r="E37" i="13"/>
  <c r="D37" i="13"/>
  <c r="C37" i="13"/>
  <c r="W36" i="13"/>
  <c r="V36" i="13"/>
  <c r="U36" i="13"/>
  <c r="T36" i="13"/>
  <c r="S36" i="13"/>
  <c r="R36" i="13"/>
  <c r="Q36" i="13"/>
  <c r="P36" i="13"/>
  <c r="O36" i="13"/>
  <c r="N36" i="13"/>
  <c r="M36" i="13"/>
  <c r="L36" i="13"/>
  <c r="K36" i="13"/>
  <c r="J36" i="13"/>
  <c r="I36" i="13"/>
  <c r="H36" i="13"/>
  <c r="G36" i="13"/>
  <c r="F36" i="13"/>
  <c r="E36" i="13"/>
  <c r="D36" i="13"/>
  <c r="L18" i="13" s="1"/>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H18" i="13" s="1"/>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D18" i="13" s="1"/>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T18" i="13"/>
  <c r="M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T17" i="13" s="1"/>
  <c r="S14" i="13"/>
  <c r="S17" i="13" s="1"/>
  <c r="R14" i="13"/>
  <c r="R17" i="13" s="1"/>
  <c r="Q14" i="13"/>
  <c r="Q17" i="13" s="1"/>
  <c r="P14" i="13"/>
  <c r="O14" i="13"/>
  <c r="N14" i="13"/>
  <c r="M14" i="13"/>
  <c r="L14" i="13"/>
  <c r="L17" i="13" s="1"/>
  <c r="K14" i="13"/>
  <c r="J14" i="13"/>
  <c r="J17" i="13" s="1"/>
  <c r="I14" i="13"/>
  <c r="I17" i="13" s="1"/>
  <c r="H14" i="13"/>
  <c r="G14" i="13"/>
  <c r="F14" i="13"/>
  <c r="E14" i="13"/>
  <c r="D14" i="13"/>
  <c r="D17" i="13" s="1"/>
  <c r="C14" i="13"/>
  <c r="C17" i="13" s="1"/>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U18" i="12" s="1"/>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S14" i="12"/>
  <c r="R14" i="12"/>
  <c r="Q14" i="12"/>
  <c r="P14" i="12"/>
  <c r="P17" i="12" s="1"/>
  <c r="O14" i="12"/>
  <c r="O17" i="12" s="1"/>
  <c r="N14" i="12"/>
  <c r="N17" i="12" s="1"/>
  <c r="M14" i="12"/>
  <c r="M17" i="12" s="1"/>
  <c r="L14" i="12"/>
  <c r="K14" i="12"/>
  <c r="J14" i="12"/>
  <c r="I14" i="12"/>
  <c r="H14" i="12"/>
  <c r="G14" i="12"/>
  <c r="F14" i="12"/>
  <c r="E14" i="12"/>
  <c r="E17" i="12" s="1"/>
  <c r="D14" i="12"/>
  <c r="C14" i="12"/>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U18" i="11" s="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U17" i="11" s="1"/>
  <c r="T14" i="11"/>
  <c r="T17" i="11" s="1"/>
  <c r="S14" i="11"/>
  <c r="S17" i="11" s="1"/>
  <c r="R14" i="11"/>
  <c r="R17" i="11" s="1"/>
  <c r="Q14" i="11"/>
  <c r="P14" i="11"/>
  <c r="O14" i="11"/>
  <c r="N14" i="11"/>
  <c r="M14" i="11"/>
  <c r="M17" i="11" s="1"/>
  <c r="L14" i="11"/>
  <c r="L17" i="11" s="1"/>
  <c r="K14" i="11"/>
  <c r="K17" i="11" s="1"/>
  <c r="J14" i="11"/>
  <c r="J17" i="11" s="1"/>
  <c r="I14" i="11"/>
  <c r="H14" i="11"/>
  <c r="G14" i="11"/>
  <c r="F14" i="11"/>
  <c r="E14" i="11"/>
  <c r="E17" i="11" s="1"/>
  <c r="D14" i="11"/>
  <c r="D17" i="11" s="1"/>
  <c r="C14" i="11"/>
  <c r="C17" i="11" s="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A46" i="2" s="1"/>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G14" i="2"/>
  <c r="H14" i="2"/>
  <c r="H17" i="2" s="1"/>
  <c r="I14" i="2"/>
  <c r="J14" i="2"/>
  <c r="K14" i="2"/>
  <c r="L14" i="2"/>
  <c r="L17" i="2" s="1"/>
  <c r="M14" i="2"/>
  <c r="N14" i="2"/>
  <c r="O14" i="2"/>
  <c r="P14" i="2"/>
  <c r="Q14" i="2"/>
  <c r="R14" i="2"/>
  <c r="S14" i="2"/>
  <c r="T14" i="2"/>
  <c r="T17" i="2" s="1"/>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P17" i="2" l="1"/>
  <c r="P17" i="17"/>
  <c r="O17" i="17"/>
  <c r="N17" i="17"/>
  <c r="M17" i="17"/>
  <c r="L17" i="17"/>
  <c r="L19" i="17" s="1"/>
  <c r="L20" i="17" s="1"/>
  <c r="K17" i="16"/>
  <c r="K17" i="14"/>
  <c r="K17" i="13"/>
  <c r="I17" i="17"/>
  <c r="I19" i="17" s="1"/>
  <c r="I20" i="17" s="1"/>
  <c r="H17" i="17"/>
  <c r="H17" i="12"/>
  <c r="G17" i="17"/>
  <c r="G17" i="12"/>
  <c r="F17" i="12"/>
  <c r="E17" i="18"/>
  <c r="D17" i="2"/>
  <c r="D17" i="17"/>
  <c r="C17" i="16"/>
  <c r="C17" i="17"/>
  <c r="C19" i="17" s="1"/>
  <c r="C20" i="17" s="1"/>
  <c r="O17" i="2"/>
  <c r="G17" i="2"/>
  <c r="G19" i="2" s="1"/>
  <c r="G20" i="2" s="1"/>
  <c r="H17" i="11"/>
  <c r="H19" i="11" s="1"/>
  <c r="H20" i="11" s="1"/>
  <c r="P17" i="11"/>
  <c r="P19" i="11" s="1"/>
  <c r="P20" i="11" s="1"/>
  <c r="C17" i="12"/>
  <c r="K17" i="12"/>
  <c r="K19" i="12" s="1"/>
  <c r="K20" i="12" s="1"/>
  <c r="S17" i="12"/>
  <c r="G17" i="13"/>
  <c r="G19" i="13" s="1"/>
  <c r="G20" i="13" s="1"/>
  <c r="O17" i="13"/>
  <c r="G17" i="14"/>
  <c r="G19" i="14" s="1"/>
  <c r="G20" i="14" s="1"/>
  <c r="O17" i="14"/>
  <c r="O19" i="14" s="1"/>
  <c r="O20" i="14" s="1"/>
  <c r="L17" i="15"/>
  <c r="L19" i="15" s="1"/>
  <c r="L20" i="15" s="1"/>
  <c r="T17" i="15"/>
  <c r="F17" i="16"/>
  <c r="F19" i="16" s="1"/>
  <c r="F20" i="16" s="1"/>
  <c r="N17" i="16"/>
  <c r="N17" i="2"/>
  <c r="N19" i="2" s="1"/>
  <c r="N20" i="2" s="1"/>
  <c r="F17" i="2"/>
  <c r="F19" i="2" s="1"/>
  <c r="F20" i="2" s="1"/>
  <c r="I17" i="11"/>
  <c r="Q17" i="11"/>
  <c r="D17" i="12"/>
  <c r="D19" i="12" s="1"/>
  <c r="D20" i="12" s="1"/>
  <c r="L17" i="12"/>
  <c r="L19" i="12" s="1"/>
  <c r="L20" i="12" s="1"/>
  <c r="T17" i="12"/>
  <c r="H17" i="13"/>
  <c r="P17" i="13"/>
  <c r="H17" i="14"/>
  <c r="H19" i="14" s="1"/>
  <c r="H20" i="14" s="1"/>
  <c r="P17" i="14"/>
  <c r="P19" i="14" s="1"/>
  <c r="P20" i="14" s="1"/>
  <c r="E17" i="15"/>
  <c r="E19" i="15" s="1"/>
  <c r="E20" i="15" s="1"/>
  <c r="M17" i="15"/>
  <c r="M19" i="15" s="1"/>
  <c r="M20" i="15" s="1"/>
  <c r="U17" i="15"/>
  <c r="G17" i="16"/>
  <c r="O17" i="16"/>
  <c r="O19" i="16" s="1"/>
  <c r="O20" i="16" s="1"/>
  <c r="J17" i="17"/>
  <c r="J19" i="17" s="1"/>
  <c r="J20" i="17" s="1"/>
  <c r="R17" i="17"/>
  <c r="G17" i="18"/>
  <c r="G19" i="18" s="1"/>
  <c r="G20" i="18" s="1"/>
  <c r="O17" i="18"/>
  <c r="S17" i="2"/>
  <c r="S19" i="2" s="1"/>
  <c r="S20" i="2" s="1"/>
  <c r="K17" i="2"/>
  <c r="K19" i="2" s="1"/>
  <c r="K20" i="2" s="1"/>
  <c r="R17" i="2"/>
  <c r="J17" i="2"/>
  <c r="F17" i="11"/>
  <c r="N17" i="11"/>
  <c r="I17" i="12"/>
  <c r="Q17" i="12"/>
  <c r="Q19" i="12" s="1"/>
  <c r="E17" i="13"/>
  <c r="E19" i="13" s="1"/>
  <c r="E20" i="13" s="1"/>
  <c r="M17" i="13"/>
  <c r="U17" i="13"/>
  <c r="E17" i="14"/>
  <c r="M17" i="14"/>
  <c r="M19" i="14" s="1"/>
  <c r="M20" i="14" s="1"/>
  <c r="U17" i="14"/>
  <c r="J17" i="15"/>
  <c r="J19" i="15" s="1"/>
  <c r="J20" i="15" s="1"/>
  <c r="D17" i="16"/>
  <c r="L17" i="16"/>
  <c r="L19" i="16" s="1"/>
  <c r="L20" i="16" s="1"/>
  <c r="T17" i="16"/>
  <c r="G17" i="11"/>
  <c r="O17" i="11"/>
  <c r="O19" i="11" s="1"/>
  <c r="O20" i="11" s="1"/>
  <c r="J17" i="12"/>
  <c r="J19" i="12" s="1"/>
  <c r="J20" i="12" s="1"/>
  <c r="R17" i="12"/>
  <c r="F17" i="13"/>
  <c r="N17" i="13"/>
  <c r="N19" i="13" s="1"/>
  <c r="N20" i="13" s="1"/>
  <c r="F17" i="14"/>
  <c r="F19" i="14" s="1"/>
  <c r="F20" i="14" s="1"/>
  <c r="N17" i="14"/>
  <c r="C17" i="15"/>
  <c r="K17" i="15"/>
  <c r="K19" i="15" s="1"/>
  <c r="K20" i="15" s="1"/>
  <c r="S17" i="15"/>
  <c r="M17" i="16"/>
  <c r="U17" i="16"/>
  <c r="E17" i="16"/>
  <c r="E19" i="16" s="1"/>
  <c r="E20" i="16" s="1"/>
  <c r="S19" i="14"/>
  <c r="S17" i="14"/>
  <c r="U17" i="2"/>
  <c r="Q17" i="2"/>
  <c r="M17" i="2"/>
  <c r="M19" i="2" s="1"/>
  <c r="M20" i="2" s="1"/>
  <c r="I17" i="2"/>
  <c r="I19" i="2" s="1"/>
  <c r="I20" i="2" s="1"/>
  <c r="E17" i="2"/>
  <c r="E19" i="2" s="1"/>
  <c r="E20" i="2" s="1"/>
  <c r="R17" i="15"/>
  <c r="R19" i="15" s="1"/>
  <c r="V17" i="14"/>
  <c r="V17" i="16"/>
  <c r="V17" i="17"/>
  <c r="V19" i="17" s="1"/>
  <c r="V17" i="18"/>
  <c r="V19" i="18" s="1"/>
  <c r="V17" i="12"/>
  <c r="V17" i="2"/>
  <c r="V17" i="11"/>
  <c r="V19" i="11" s="1"/>
  <c r="V17" i="13"/>
  <c r="V19" i="13" s="1"/>
  <c r="V17" i="15"/>
  <c r="V19" i="15" s="1"/>
  <c r="C17" i="2"/>
  <c r="H19" i="12"/>
  <c r="H20" i="12" s="1"/>
  <c r="H19" i="2"/>
  <c r="H20" i="2" s="1"/>
  <c r="T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D7" i="19"/>
  <c r="D34" i="19" s="1"/>
  <c r="D7" i="20"/>
  <c r="L7" i="19"/>
  <c r="L34" i="19" s="1"/>
  <c r="L7" i="20"/>
  <c r="P7" i="20"/>
  <c r="P7" i="19"/>
  <c r="P34" i="19" s="1"/>
  <c r="H8" i="19"/>
  <c r="H35" i="19" s="1"/>
  <c r="H8" i="20"/>
  <c r="P8" i="19"/>
  <c r="P35" i="19" s="1"/>
  <c r="P8" i="20"/>
  <c r="H9" i="20"/>
  <c r="H9" i="19"/>
  <c r="H36" i="19" s="1"/>
  <c r="P9" i="20"/>
  <c r="P9" i="19"/>
  <c r="P36" i="19" s="1"/>
  <c r="N19" i="15"/>
  <c r="N20" i="15"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E19" i="11"/>
  <c r="E20" i="11" s="1"/>
  <c r="M19" i="11"/>
  <c r="M20" i="11" s="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C19" i="14"/>
  <c r="C20" i="14"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C19" i="11" s="1"/>
  <c r="C20" i="11" s="1"/>
  <c r="I6" i="20"/>
  <c r="I6" i="19"/>
  <c r="I33" i="19" s="1"/>
  <c r="Q6" i="20"/>
  <c r="Q6" i="19"/>
  <c r="Q33" i="19" s="1"/>
  <c r="U6" i="20"/>
  <c r="U6" i="19"/>
  <c r="U33" i="19" s="1"/>
  <c r="H7" i="20"/>
  <c r="H7" i="19"/>
  <c r="H34" i="19" s="1"/>
  <c r="T7" i="19"/>
  <c r="T34" i="19" s="1"/>
  <c r="T7" i="20"/>
  <c r="C18" i="13"/>
  <c r="C19" i="13" s="1"/>
  <c r="C20" i="13" s="1"/>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O20" i="12"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C19" i="16" s="1"/>
  <c r="C20" i="16"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R19" i="2"/>
  <c r="R20" i="2" s="1"/>
  <c r="J19" i="2"/>
  <c r="J20" i="2" s="1"/>
  <c r="L19" i="2"/>
  <c r="L20" i="2" s="1"/>
  <c r="D19" i="2"/>
  <c r="D20" i="2" s="1"/>
  <c r="F19" i="12"/>
  <c r="F20" i="12" s="1"/>
  <c r="V19" i="12"/>
  <c r="J19" i="13"/>
  <c r="J20" i="13" s="1"/>
  <c r="U19" i="13"/>
  <c r="I19" i="16"/>
  <c r="I20" i="16" s="1"/>
  <c r="O19" i="18"/>
  <c r="O20" i="18" s="1"/>
  <c r="J19" i="18"/>
  <c r="J20" i="18" s="1"/>
  <c r="R19" i="18"/>
  <c r="U19" i="2"/>
  <c r="U20" i="2" s="1"/>
  <c r="Q19" i="2"/>
  <c r="Q20" i="2" s="1"/>
  <c r="G19" i="12"/>
  <c r="G20" i="12" s="1"/>
  <c r="D19" i="13"/>
  <c r="D20" i="13" s="1"/>
  <c r="I19" i="13"/>
  <c r="I20" i="13" s="1"/>
  <c r="T19" i="13"/>
  <c r="K19" i="14"/>
  <c r="K20" i="14" s="1"/>
  <c r="T19" i="2"/>
  <c r="T20" i="2" s="1"/>
  <c r="P19" i="15"/>
  <c r="P20" i="15" s="1"/>
  <c r="Q19" i="15"/>
  <c r="D19" i="15"/>
  <c r="D20" i="15" s="1"/>
  <c r="H19" i="18"/>
  <c r="H20" i="18" s="1"/>
  <c r="P19" i="18"/>
  <c r="P20" i="18" s="1"/>
  <c r="V19" i="14"/>
  <c r="Q19" i="16"/>
  <c r="G19" i="11"/>
  <c r="G20" i="11" s="1"/>
  <c r="J19" i="11"/>
  <c r="J20" i="11" s="1"/>
  <c r="R19" i="11"/>
  <c r="N19" i="14"/>
  <c r="N20" i="14" s="1"/>
  <c r="H19" i="16"/>
  <c r="H20" i="16" s="1"/>
  <c r="M19" i="16"/>
  <c r="M20" i="16" s="1"/>
  <c r="R19" i="16"/>
  <c r="M19" i="17"/>
  <c r="M20" i="17" s="1"/>
  <c r="Q19" i="17"/>
  <c r="U19" i="17"/>
  <c r="D19" i="18"/>
  <c r="D20" i="18" s="1"/>
  <c r="L19" i="18"/>
  <c r="L20" i="18" s="1"/>
  <c r="T19" i="18"/>
  <c r="I19" i="18"/>
  <c r="I20" i="18" s="1"/>
  <c r="Q19" i="18"/>
  <c r="C19" i="18"/>
  <c r="C20" i="18" s="1"/>
  <c r="K19" i="18"/>
  <c r="S19" i="18"/>
  <c r="F19" i="18"/>
  <c r="F20" i="18" s="1"/>
  <c r="N19" i="18"/>
  <c r="N20" i="18" s="1"/>
  <c r="E19" i="18"/>
  <c r="E20" i="18" s="1"/>
  <c r="M19" i="18"/>
  <c r="M20" i="18" s="1"/>
  <c r="U19" i="18"/>
  <c r="F19" i="15"/>
  <c r="F20" i="15" s="1"/>
  <c r="O19" i="15"/>
  <c r="O20" i="15" s="1"/>
  <c r="U19" i="15"/>
  <c r="V19" i="16"/>
  <c r="G19" i="16"/>
  <c r="G20" i="16" s="1"/>
  <c r="H19" i="17"/>
  <c r="H20" i="17" s="1"/>
  <c r="P19" i="17"/>
  <c r="P20" i="17" s="1"/>
  <c r="T19" i="17"/>
  <c r="F19" i="17"/>
  <c r="F20" i="17" s="1"/>
  <c r="D19" i="17"/>
  <c r="D20" i="17" s="1"/>
  <c r="D19" i="14"/>
  <c r="D20" i="14" s="1"/>
  <c r="L19" i="14"/>
  <c r="L20" i="14" s="1"/>
  <c r="T19" i="14"/>
  <c r="G19" i="15"/>
  <c r="G20" i="15" s="1"/>
  <c r="T19" i="15"/>
  <c r="D19" i="16"/>
  <c r="D20" i="16" s="1"/>
  <c r="N19" i="16"/>
  <c r="N20" i="16" s="1"/>
  <c r="T19" i="16"/>
  <c r="K19" i="16"/>
  <c r="S19" i="16"/>
  <c r="E19" i="17"/>
  <c r="E20" i="17" s="1"/>
  <c r="N19" i="17"/>
  <c r="N20" i="17" s="1"/>
  <c r="R19" i="17"/>
  <c r="E19" i="14"/>
  <c r="E20" i="14" s="1"/>
  <c r="U19" i="14"/>
  <c r="I19" i="14"/>
  <c r="I20" i="14" s="1"/>
  <c r="Q19" i="14"/>
  <c r="J19" i="14"/>
  <c r="J20" i="14" s="1"/>
  <c r="R19" i="14"/>
  <c r="C19" i="15"/>
  <c r="C20" i="15" s="1"/>
  <c r="I19" i="15"/>
  <c r="I20" i="15" s="1"/>
  <c r="S19" i="15"/>
  <c r="H19" i="15"/>
  <c r="H20" i="15" s="1"/>
  <c r="J19" i="16"/>
  <c r="J20" i="16" s="1"/>
  <c r="P19" i="16"/>
  <c r="P20" i="16" s="1"/>
  <c r="U19" i="16"/>
  <c r="G19" i="17"/>
  <c r="G20" i="17" s="1"/>
  <c r="K19" i="17"/>
  <c r="O19" i="17"/>
  <c r="O20" i="17" s="1"/>
  <c r="S19" i="17"/>
  <c r="S19" i="13"/>
  <c r="M19" i="12"/>
  <c r="M20" i="12" s="1"/>
  <c r="P19" i="13"/>
  <c r="P20" i="13" s="1"/>
  <c r="I19" i="12"/>
  <c r="I20" i="12" s="1"/>
  <c r="N19" i="12"/>
  <c r="N20" i="12" s="1"/>
  <c r="S19" i="12"/>
  <c r="F19" i="13"/>
  <c r="F20" i="13" s="1"/>
  <c r="L19" i="13"/>
  <c r="L20" i="13" s="1"/>
  <c r="Q19" i="13"/>
  <c r="K19" i="13"/>
  <c r="K20" i="13" s="1"/>
  <c r="R19" i="12"/>
  <c r="E19" i="12"/>
  <c r="E20" i="12" s="1"/>
  <c r="P19" i="12"/>
  <c r="P20" i="12" s="1"/>
  <c r="U19" i="12"/>
  <c r="H19" i="13"/>
  <c r="H20" i="13" s="1"/>
  <c r="M19" i="13"/>
  <c r="M20" i="13" s="1"/>
  <c r="R19" i="13"/>
  <c r="O19" i="13"/>
  <c r="O20" i="13" s="1"/>
  <c r="K19" i="11"/>
  <c r="K20" i="11" s="1"/>
  <c r="S19" i="11"/>
  <c r="D19" i="11"/>
  <c r="D20" i="11" s="1"/>
  <c r="F19" i="11"/>
  <c r="F20" i="11" s="1"/>
  <c r="L19" i="11"/>
  <c r="L20" i="11" s="1"/>
  <c r="N19" i="11"/>
  <c r="N20" i="11" s="1"/>
  <c r="T19" i="11"/>
  <c r="I19" i="11"/>
  <c r="I20" i="11" s="1"/>
  <c r="Q19" i="1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2" l="1"/>
  <c r="C20" i="12" s="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<sst xmlns="http://schemas.openxmlformats.org/spreadsheetml/2006/main" count="1461" uniqueCount="130">
  <si>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</si>
  <si>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</si>
  <si>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</si>
  <si>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</si>
  <si>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</si>
  <si>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</si>
  <si>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</si>
  <si>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</si>
  <si>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</si>
  <si>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</si>
  <si>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</si>
  <si>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</si>
  <si>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</si>
  <si>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</si>
  <si>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</si>
  <si>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</si>
  <si>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</si>
  <si>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</si>
  <si>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</si>
  <si>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</si>
  <si>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</si>
  <si>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</si>
  <si>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</si>
  <si>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</si>
  <si>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</si>
  <si>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</si>
  <si>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</si>
  <si>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</si>
  <si>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</si>
  <si>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</si>
  <si>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</si>
  <si>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</si>
  <si>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</si>
  <si>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</si>
  <si>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</si>
  <si>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</si>
  <si>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</si>
  <si>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</si>
  <si>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</si>
  <si>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</si>
  <si>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</si>
  <si>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</si>
  <si>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</si>
  <si>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</si>
  <si>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</si>
  <si>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</si>
  <si>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</si>
  <si>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</si>
  <si>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</si>
  <si>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</si>
  <si>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</si>
  <si>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</si>
  <si>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</si>
  <si>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</si>
  <si>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</si>
  <si>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</si>
  <si>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</si>
  <si>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</si>
  <si>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</si>
  <si>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</si>
  <si>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</si>
  <si>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</si>
  <si>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</si>
  <si>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</si>
  <si>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</si>
  <si>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</si>
  <si>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</si>
  <si>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</si>
  <si>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</si>
  <si>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</si>
  <si>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</si>
  <si>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</si>
  <si>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</si>
  <si>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</si>
  <si>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</si>
  <si>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</si>
  <si>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</si>
  <si>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</si>
  <si>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</si>
  <si>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</si>
  <si>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</si>
  <si>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</si>
  <si>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</si>
  <si>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</si>
  <si>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</si>
  <si>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</si>
  <si>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</si>
  <si>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</si>
  <si>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</si>
  <si>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</si>
  <si>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</si>
  <si>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</si>
  <si>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</si>
  <si>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</si>
  <si>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</si>
  <si>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</si>
  <si>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</si>
  <si>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</si>
  <si>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</si>
  <si>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</si>
  <si>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</si>
  <si>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</si>
  <si>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</si>
  <si>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</si>
  <si>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</si>
  <si>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</si>
  <si>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</si>
  <si>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</si>
  <si>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</si>
  <si>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</si>
  <si>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</si>
  <si>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PAN-009100</t>
  </si>
  <si>
    <t>EPR-GP3792SK</t>
  </si>
  <si>
    <t>ByProduct Recovery Ltd</t>
  </si>
  <si>
    <t>Ffynnon Cyff, Ferwig, Cardigan, Ceredigion, SA43 1QD</t>
  </si>
  <si>
    <t>Rhiannon Smith</t>
  </si>
  <si>
    <t>42.3ha</t>
  </si>
  <si>
    <t>DCWW Bolton Hill (Sludge cake)</t>
  </si>
  <si>
    <t>3A</t>
  </si>
  <si>
    <t>3B</t>
  </si>
  <si>
    <t>M</t>
  </si>
  <si>
    <t>DCWW Bolton Hill Liquid</t>
  </si>
  <si>
    <t>DCWW Bontgoch Cake</t>
  </si>
  <si>
    <t>DCWW Bryngwyn</t>
  </si>
  <si>
    <t>DCWW Capel Dewi</t>
  </si>
  <si>
    <t>DCWW Llechryd Cake</t>
  </si>
  <si>
    <t>DCWW Llechryd liquid</t>
  </si>
  <si>
    <t>DCWW Preseli cake</t>
  </si>
  <si>
    <t>DCWW Strata Florida Cake</t>
  </si>
  <si>
    <t>DCWW Strata Florida liquid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</si>
</sst>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1" fillId="8" borderId="3" xfId="0" applyFont="1" applyFill="1" applyBorder="1" applyAlignment="1" applyProtection="1">
      <alignment horizontal="right" vertical="top"/>
      <protection hidden="1"/>
    </xf>
    <xf numFmtId="0" fontId="5" fillId="3" borderId="3" xfId="0" quotePrefix="1" applyFont="1" applyFill="1" applyBorder="1" applyAlignment="1" applyProtection="1">
      <alignment horizontal="left" vertical="top"/>
      <protection locked="0"/>
    </xf>
    <xf numFmtId="0" fontId="5" fillId="3" borderId="3" xfId="0" applyFont="1" applyFill="1" applyBorder="1" applyAlignment="1" applyProtection="1">
      <alignment horizontal="left" vertical="top"/>
    </xf>
    <xf numFmtId="0" fontId="5" fillId="3" borderId="3" xfId="0" applyNumberFormat="1"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zoomScale="90" zoomScaleNormal="90" workbookViewId="0">
      <selection activeCell="H6" sqref="H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28" width="10.7265625" style="17" bestFit="1" customWidth="1"/>
    <col min="29" max="29" width="12.453125" style="17" bestFit="1" customWidth="1"/>
    <col min="30" max="30" width="7.26953125" style="17" bestFit="1" customWidth="1"/>
    <col min="31" max="31" width="25.54296875" style="17" bestFit="1" customWidth="1"/>
    <col min="32" max="32" width="11.453125" style="17" bestFit="1" customWidth="1"/>
    <col min="33" max="16384" width="13.1796875" style="12"/>
  </cols>
  <sheetData>
    <row r="1" spans="1:32" ht="13" x14ac:dyDescent="0.25">
      <c r="A1" s="88" t="s">
        <v>43</v>
      </c>
      <c r="B1" s="88"/>
      <c r="C1" s="92" t="s">
        <v>111</v>
      </c>
      <c r="D1" s="92"/>
      <c r="E1" s="92"/>
      <c r="F1" s="88" t="s">
        <v>47</v>
      </c>
      <c r="G1" s="88"/>
      <c r="H1" s="92" t="s">
        <v>116</v>
      </c>
      <c r="I1" s="92"/>
      <c r="J1" s="92"/>
      <c r="AB1" s="47"/>
      <c r="AC1" s="47"/>
      <c r="AD1" s="47"/>
      <c r="AE1" s="47" t="s">
        <v>91</v>
      </c>
      <c r="AF1" s="47" t="s">
        <v>92</v>
      </c>
    </row>
    <row r="2" spans="1:32" ht="13" x14ac:dyDescent="0.25">
      <c r="A2" s="88" t="s">
        <v>106</v>
      </c>
      <c r="B2" s="88"/>
      <c r="C2" s="97" t="s">
        <v>112</v>
      </c>
      <c r="D2" s="92"/>
      <c r="E2" s="92"/>
      <c r="F2" s="88" t="s">
        <v>52</v>
      </c>
      <c r="G2" s="88"/>
      <c r="H2" s="92">
        <v>190902</v>
      </c>
      <c r="I2" s="92"/>
      <c r="J2" s="92"/>
      <c r="AB2" s="46" t="s">
        <v>61</v>
      </c>
      <c r="AC2" s="46" t="s">
        <v>80</v>
      </c>
      <c r="AD2" s="47" t="s">
        <v>88</v>
      </c>
      <c r="AE2" s="47" t="s">
        <v>73</v>
      </c>
      <c r="AF2" s="82">
        <v>8.4</v>
      </c>
    </row>
    <row r="3" spans="1:32" ht="13" x14ac:dyDescent="0.25">
      <c r="A3" s="89" t="s">
        <v>44</v>
      </c>
      <c r="B3" s="90"/>
      <c r="C3" s="97" t="s">
        <v>113</v>
      </c>
      <c r="D3" s="92"/>
      <c r="E3" s="92"/>
      <c r="F3" s="88" t="s">
        <v>107</v>
      </c>
      <c r="G3" s="88"/>
      <c r="H3" s="92" t="s">
        <v>90</v>
      </c>
      <c r="I3" s="92"/>
      <c r="J3" s="92"/>
      <c r="AB3" s="46" t="s">
        <v>62</v>
      </c>
      <c r="AC3" s="46" t="s">
        <v>81</v>
      </c>
      <c r="AD3" s="47" t="s">
        <v>89</v>
      </c>
      <c r="AE3" s="47" t="s">
        <v>74</v>
      </c>
      <c r="AF3" s="82">
        <v>8.6</v>
      </c>
    </row>
    <row r="4" spans="1:32" ht="13" x14ac:dyDescent="0.25">
      <c r="A4" s="88" t="s">
        <v>0</v>
      </c>
      <c r="B4" s="88"/>
      <c r="C4" s="93" t="s">
        <v>114</v>
      </c>
      <c r="D4" s="94"/>
      <c r="E4" s="95"/>
      <c r="F4" s="96" t="s">
        <v>1</v>
      </c>
      <c r="G4" s="96"/>
      <c r="H4" s="92" t="s">
        <v>117</v>
      </c>
      <c r="I4" s="92"/>
      <c r="J4" s="92"/>
      <c r="AB4" s="46" t="s">
        <v>57</v>
      </c>
      <c r="AC4" s="47" t="s">
        <v>82</v>
      </c>
      <c r="AD4" s="47" t="s">
        <v>90</v>
      </c>
      <c r="AE4" s="47" t="s">
        <v>75</v>
      </c>
      <c r="AF4" s="82">
        <v>8.8000000000000007</v>
      </c>
    </row>
    <row r="5" spans="1:32" ht="13" x14ac:dyDescent="0.25">
      <c r="A5" s="88" t="s">
        <v>51</v>
      </c>
      <c r="B5" s="88"/>
      <c r="C5" s="93" t="s">
        <v>115</v>
      </c>
      <c r="D5" s="94"/>
      <c r="E5" s="95"/>
      <c r="F5" s="88" t="s">
        <v>45</v>
      </c>
      <c r="G5" s="88"/>
      <c r="H5" s="92">
        <v>6.6</v>
      </c>
      <c r="I5" s="92"/>
      <c r="J5" s="92"/>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8" t="s">
        <v>2</v>
      </c>
      <c r="B8" s="88"/>
      <c r="C8" s="39">
        <v>2</v>
      </c>
      <c r="D8" s="39" t="s">
        <v>118</v>
      </c>
      <c r="E8" s="39" t="s">
        <v>119</v>
      </c>
      <c r="F8" s="39">
        <v>14</v>
      </c>
      <c r="G8" s="39">
        <v>15</v>
      </c>
      <c r="H8" s="39">
        <v>16</v>
      </c>
      <c r="I8" s="39">
        <v>17</v>
      </c>
      <c r="J8" s="39">
        <v>19</v>
      </c>
      <c r="K8" s="39">
        <v>26</v>
      </c>
      <c r="L8" s="39">
        <v>27</v>
      </c>
      <c r="M8" s="39">
        <v>28</v>
      </c>
      <c r="N8" s="39">
        <v>29</v>
      </c>
      <c r="O8" s="39">
        <v>30</v>
      </c>
      <c r="P8" s="39">
        <v>31</v>
      </c>
      <c r="Q8" s="39"/>
      <c r="R8" s="39"/>
      <c r="S8" s="39"/>
      <c r="T8" s="39"/>
      <c r="U8" s="39"/>
      <c r="V8" s="39"/>
      <c r="AB8" s="52"/>
      <c r="AC8" s="46"/>
      <c r="AD8" s="47"/>
      <c r="AE8" s="49" t="s">
        <v>76</v>
      </c>
      <c r="AF8" s="83">
        <v>1.4</v>
      </c>
    </row>
    <row r="9" spans="1:32" ht="13" x14ac:dyDescent="0.25">
      <c r="A9" s="88" t="s">
        <v>3</v>
      </c>
      <c r="B9" s="88"/>
      <c r="C9" s="39">
        <v>1</v>
      </c>
      <c r="D9" s="39">
        <v>1</v>
      </c>
      <c r="E9" s="39">
        <v>1</v>
      </c>
      <c r="F9" s="39" t="s">
        <v>120</v>
      </c>
      <c r="G9" s="39" t="s">
        <v>120</v>
      </c>
      <c r="H9" s="39" t="s">
        <v>120</v>
      </c>
      <c r="I9" s="39" t="s">
        <v>120</v>
      </c>
      <c r="J9" s="39" t="s">
        <v>120</v>
      </c>
      <c r="K9" s="39" t="s">
        <v>120</v>
      </c>
      <c r="L9" s="39" t="s">
        <v>120</v>
      </c>
      <c r="M9" s="39" t="s">
        <v>120</v>
      </c>
      <c r="N9" s="39" t="s">
        <v>120</v>
      </c>
      <c r="O9" s="39" t="s">
        <v>120</v>
      </c>
      <c r="P9" s="39" t="s">
        <v>120</v>
      </c>
      <c r="Q9" s="39"/>
      <c r="R9" s="39"/>
      <c r="S9" s="39"/>
      <c r="T9" s="39"/>
      <c r="U9" s="39"/>
      <c r="V9" s="39"/>
      <c r="AB9" s="46"/>
      <c r="AC9" s="46"/>
      <c r="AD9" s="47"/>
      <c r="AE9" s="47" t="s">
        <v>97</v>
      </c>
      <c r="AF9" s="82">
        <v>1.7</v>
      </c>
    </row>
    <row r="10" spans="1:32" ht="13" x14ac:dyDescent="0.25">
      <c r="A10" s="88" t="s">
        <v>4</v>
      </c>
      <c r="B10" s="88"/>
      <c r="C10" s="39">
        <v>6.6</v>
      </c>
      <c r="D10" s="39">
        <v>6.4</v>
      </c>
      <c r="E10" s="39">
        <v>6.3</v>
      </c>
      <c r="F10" s="39">
        <v>6.4</v>
      </c>
      <c r="G10" s="39">
        <v>6</v>
      </c>
      <c r="H10" s="39">
        <v>6.1</v>
      </c>
      <c r="I10" s="39">
        <v>6</v>
      </c>
      <c r="J10" s="39">
        <v>6.4</v>
      </c>
      <c r="K10" s="39">
        <v>5.6</v>
      </c>
      <c r="L10" s="39">
        <v>6</v>
      </c>
      <c r="M10" s="39">
        <v>6.3</v>
      </c>
      <c r="N10" s="39">
        <v>6.6</v>
      </c>
      <c r="O10" s="39">
        <v>6.6</v>
      </c>
      <c r="P10" s="39">
        <v>6.1</v>
      </c>
      <c r="Q10" s="39"/>
      <c r="R10" s="39"/>
      <c r="S10" s="39"/>
      <c r="T10" s="39"/>
      <c r="U10" s="39"/>
      <c r="V10" s="39"/>
      <c r="AB10" s="46"/>
      <c r="AC10" s="46"/>
      <c r="AD10" s="47"/>
      <c r="AE10" s="47" t="s">
        <v>98</v>
      </c>
      <c r="AF10" s="82">
        <v>2.1</v>
      </c>
    </row>
    <row r="11" spans="1:32" ht="13" x14ac:dyDescent="0.25">
      <c r="A11" s="88" t="s">
        <v>5</v>
      </c>
      <c r="B11" s="88"/>
      <c r="C11" s="39">
        <v>4</v>
      </c>
      <c r="D11" s="39">
        <v>3</v>
      </c>
      <c r="E11" s="39">
        <v>3</v>
      </c>
      <c r="F11" s="39">
        <v>0</v>
      </c>
      <c r="G11" s="39">
        <v>0</v>
      </c>
      <c r="H11" s="39">
        <v>1</v>
      </c>
      <c r="I11" s="39">
        <v>1</v>
      </c>
      <c r="J11" s="39">
        <v>0</v>
      </c>
      <c r="K11" s="39">
        <v>3</v>
      </c>
      <c r="L11" s="39">
        <v>2</v>
      </c>
      <c r="M11" s="39">
        <v>0</v>
      </c>
      <c r="N11" s="39">
        <v>3</v>
      </c>
      <c r="O11" s="39">
        <v>3</v>
      </c>
      <c r="P11" s="39">
        <v>1</v>
      </c>
      <c r="Q11" s="39"/>
      <c r="R11" s="39"/>
      <c r="S11" s="39"/>
      <c r="T11" s="39"/>
      <c r="U11" s="39"/>
      <c r="V11" s="39"/>
      <c r="AB11" s="46"/>
      <c r="AC11" s="46"/>
      <c r="AD11" s="47"/>
      <c r="AE11" s="47" t="s">
        <v>77</v>
      </c>
      <c r="AF11" s="82">
        <v>5.9</v>
      </c>
    </row>
    <row r="12" spans="1:32" ht="13" x14ac:dyDescent="0.25">
      <c r="A12" s="88" t="s">
        <v>6</v>
      </c>
      <c r="B12" s="88"/>
      <c r="C12" s="39">
        <v>2</v>
      </c>
      <c r="D12" s="39">
        <v>2</v>
      </c>
      <c r="E12" s="39">
        <v>2</v>
      </c>
      <c r="F12" s="39">
        <v>2</v>
      </c>
      <c r="G12" s="39">
        <v>2</v>
      </c>
      <c r="H12" s="39">
        <v>3</v>
      </c>
      <c r="I12" s="39">
        <v>3</v>
      </c>
      <c r="J12" s="39">
        <v>2</v>
      </c>
      <c r="K12" s="39">
        <v>2</v>
      </c>
      <c r="L12" s="39">
        <v>2</v>
      </c>
      <c r="M12" s="39">
        <v>1</v>
      </c>
      <c r="N12" s="39">
        <v>2</v>
      </c>
      <c r="O12" s="39">
        <v>2</v>
      </c>
      <c r="P12" s="39">
        <v>2</v>
      </c>
      <c r="Q12" s="39"/>
      <c r="R12" s="39"/>
      <c r="S12" s="39"/>
      <c r="T12" s="39"/>
      <c r="U12" s="39"/>
      <c r="V12" s="39"/>
      <c r="AB12" s="46"/>
      <c r="AC12" s="46"/>
      <c r="AD12" s="47"/>
      <c r="AE12" s="17" t="s">
        <v>110</v>
      </c>
      <c r="AF12" s="80">
        <v>3.2</v>
      </c>
    </row>
    <row r="13" spans="1:32" ht="13" x14ac:dyDescent="0.25">
      <c r="A13" s="88" t="s">
        <v>7</v>
      </c>
      <c r="B13" s="88"/>
      <c r="C13" s="39"/>
      <c r="D13" s="39"/>
      <c r="E13" s="39"/>
      <c r="F13" s="39"/>
      <c r="G13" s="39"/>
      <c r="H13" s="39"/>
      <c r="I13" s="39"/>
      <c r="J13" s="39"/>
      <c r="K13" s="39"/>
      <c r="L13" s="39"/>
      <c r="M13" s="39"/>
      <c r="N13" s="39"/>
      <c r="O13" s="39"/>
      <c r="P13" s="39"/>
      <c r="Q13" s="39"/>
      <c r="R13" s="39"/>
      <c r="S13" s="39"/>
      <c r="T13" s="39"/>
      <c r="U13" s="39"/>
      <c r="V13" s="39"/>
      <c r="AB13" s="46"/>
      <c r="AC13" s="46"/>
      <c r="AD13" s="47"/>
      <c r="AE13" s="47"/>
      <c r="AF13" s="47"/>
    </row>
    <row r="14" spans="1:32" ht="13" x14ac:dyDescent="0.35">
      <c r="A14" s="87" t="s">
        <v>8</v>
      </c>
      <c r="B14" s="87"/>
      <c r="C14" s="84" t="s">
        <v>74</v>
      </c>
      <c r="D14" s="84" t="s">
        <v>74</v>
      </c>
      <c r="E14" s="84" t="s">
        <v>74</v>
      </c>
      <c r="F14" s="84" t="s">
        <v>97</v>
      </c>
      <c r="G14" s="84" t="s">
        <v>97</v>
      </c>
      <c r="H14" s="84" t="s">
        <v>97</v>
      </c>
      <c r="I14" s="84" t="s">
        <v>97</v>
      </c>
      <c r="J14" s="84" t="s">
        <v>97</v>
      </c>
      <c r="K14" s="84" t="s">
        <v>97</v>
      </c>
      <c r="L14" s="84" t="s">
        <v>97</v>
      </c>
      <c r="M14" s="84" t="s">
        <v>97</v>
      </c>
      <c r="N14" s="84" t="s">
        <v>97</v>
      </c>
      <c r="O14" s="84" t="s">
        <v>97</v>
      </c>
      <c r="P14" s="84" t="s">
        <v>97</v>
      </c>
      <c r="Q14" s="84"/>
      <c r="R14" s="84"/>
      <c r="S14" s="84"/>
      <c r="T14" s="84"/>
      <c r="U14" s="84"/>
      <c r="V14" s="84"/>
    </row>
    <row r="15" spans="1:32" ht="13" x14ac:dyDescent="0.35">
      <c r="A15" s="96" t="s">
        <v>9</v>
      </c>
      <c r="B15" s="96"/>
      <c r="C15" s="39">
        <v>5.5</v>
      </c>
      <c r="D15" s="39">
        <v>5.5</v>
      </c>
      <c r="E15" s="39">
        <v>5.5</v>
      </c>
      <c r="F15" s="39">
        <v>47</v>
      </c>
      <c r="G15" s="39">
        <v>47</v>
      </c>
      <c r="H15" s="39">
        <v>47</v>
      </c>
      <c r="I15" s="39">
        <v>47</v>
      </c>
      <c r="J15" s="39">
        <v>47</v>
      </c>
      <c r="K15" s="39">
        <v>47</v>
      </c>
      <c r="L15" s="39">
        <v>47</v>
      </c>
      <c r="M15" s="39">
        <v>47</v>
      </c>
      <c r="N15" s="39">
        <v>47</v>
      </c>
      <c r="O15" s="39">
        <v>47</v>
      </c>
      <c r="P15" s="39">
        <v>47</v>
      </c>
      <c r="Q15" s="39"/>
      <c r="R15" s="39"/>
      <c r="S15" s="39"/>
      <c r="T15" s="39"/>
      <c r="U15" s="39"/>
      <c r="V15" s="39"/>
    </row>
    <row r="16" spans="1:32" ht="13" x14ac:dyDescent="0.35">
      <c r="A16" s="87" t="s">
        <v>46</v>
      </c>
      <c r="B16" s="87"/>
      <c r="C16" s="84" t="s">
        <v>82</v>
      </c>
      <c r="D16" s="84" t="s">
        <v>82</v>
      </c>
      <c r="E16" s="84" t="s">
        <v>82</v>
      </c>
      <c r="F16" s="84" t="s">
        <v>82</v>
      </c>
      <c r="G16" s="84" t="s">
        <v>82</v>
      </c>
      <c r="H16" s="84" t="s">
        <v>82</v>
      </c>
      <c r="I16" s="84" t="s">
        <v>82</v>
      </c>
      <c r="J16" s="84" t="s">
        <v>82</v>
      </c>
      <c r="K16" s="84" t="s">
        <v>82</v>
      </c>
      <c r="L16" s="84" t="s">
        <v>82</v>
      </c>
      <c r="M16" s="84" t="s">
        <v>82</v>
      </c>
      <c r="N16" s="84" t="s">
        <v>82</v>
      </c>
      <c r="O16" s="84" t="s">
        <v>82</v>
      </c>
      <c r="P16" s="84" t="s">
        <v>82</v>
      </c>
      <c r="Q16" s="84"/>
      <c r="R16" s="84"/>
      <c r="S16" s="84"/>
      <c r="T16" s="84"/>
      <c r="U16" s="84"/>
      <c r="V16" s="84"/>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47.3</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47.3</v>
      </c>
      <c r="E17" s="42">
        <f t="shared" si="0"/>
        <v>47.3</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79.899999999999991</v>
      </c>
      <c r="N17" s="42">
        <f t="shared" si="0"/>
        <v>79.899999999999991</v>
      </c>
      <c r="O17" s="42">
        <f t="shared" si="0"/>
        <v>79.899999999999991</v>
      </c>
      <c r="P17" s="42">
        <f t="shared" si="0"/>
        <v>79.899999999999991</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46.282782000000005</v>
      </c>
      <c r="D18" s="43">
        <f>$D28</f>
        <v>46.282782000000005</v>
      </c>
      <c r="E18" s="43">
        <f>$D29</f>
        <v>46.282782000000005</v>
      </c>
      <c r="F18" s="43">
        <f>$D30</f>
        <v>138.84834599999999</v>
      </c>
      <c r="G18" s="43">
        <f>$D31</f>
        <v>138.84834599999999</v>
      </c>
      <c r="H18" s="43">
        <f>$D32</f>
        <v>138.84834599999999</v>
      </c>
      <c r="I18" s="43">
        <f>$D33</f>
        <v>138.84834599999999</v>
      </c>
      <c r="J18" s="43">
        <f>$D34</f>
        <v>138.84834599999999</v>
      </c>
      <c r="K18" s="43">
        <f>$D35</f>
        <v>0</v>
      </c>
      <c r="L18" s="43">
        <f>$D36</f>
        <v>79.511446000000007</v>
      </c>
      <c r="M18" s="43">
        <f>$D37</f>
        <v>138.84834599999999</v>
      </c>
      <c r="N18" s="43">
        <f>$D38</f>
        <v>79.511446000000007</v>
      </c>
      <c r="O18" s="43">
        <f>$D39</f>
        <v>79.511446000000007</v>
      </c>
      <c r="P18" s="43">
        <f>$D40</f>
        <v>138.84834599999999</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-1.0172179999999926</v>
      </c>
      <c r="D19" s="43">
        <f t="shared" ref="D19:V19" si="1">D18-D17</f>
        <v>-1.0172179999999926</v>
      </c>
      <c r="E19" s="43">
        <f t="shared" si="1"/>
        <v>-1.0172179999999926</v>
      </c>
      <c r="F19" s="43">
        <f t="shared" si="1"/>
        <v>58.948346000000001</v>
      </c>
      <c r="G19" s="43">
        <f t="shared" si="1"/>
        <v>58.948346000000001</v>
      </c>
      <c r="H19" s="43">
        <f t="shared" si="1"/>
        <v>58.948346000000001</v>
      </c>
      <c r="I19" s="43">
        <f t="shared" si="1"/>
        <v>58.948346000000001</v>
      </c>
      <c r="J19" s="43">
        <f t="shared" si="1"/>
        <v>58.948346000000001</v>
      </c>
      <c r="K19" s="43">
        <f t="shared" si="1"/>
        <v>-79.899999999999991</v>
      </c>
      <c r="L19" s="43">
        <f t="shared" si="1"/>
        <v>-0.38855399999998497</v>
      </c>
      <c r="M19" s="43">
        <f t="shared" si="1"/>
        <v>58.948346000000001</v>
      </c>
      <c r="N19" s="43">
        <f t="shared" si="1"/>
        <v>-0.38855399999998497</v>
      </c>
      <c r="O19" s="43">
        <f t="shared" si="1"/>
        <v>-0.38855399999998497</v>
      </c>
      <c r="P19" s="43">
        <f t="shared" si="1"/>
        <v>58.948346000000001</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
      </c>
      <c r="L20" s="44" t="str">
        <f>IF($B36="","",IF(L$19&gt;=0,"INCREASE","DECREASE"))</f>
        <v>DECREASE</v>
      </c>
      <c r="M20" s="44" t="str">
        <f>IF($B37="","",IF(M$19&gt;=0,"INCREASE","DECREASE"))</f>
        <v>INCREASE</v>
      </c>
      <c r="N20" s="44" t="str">
        <f>IF($B38="","",IF(N$19&gt;=0,"INCREASE","DECREASE"))</f>
        <v>DECREASE</v>
      </c>
      <c r="O20" s="44" t="str">
        <f>IF($B39="","",IF(O$19&gt;=0,"INCREASE","DECREASE"))</f>
        <v>DECREASE</v>
      </c>
      <c r="P20" s="44" t="str">
        <f>IF($B40="","",IF(P$19&gt;=0,"INCREASE","DECREASE"))</f>
        <v>INCREASE</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c r="S23" s="37" t="s">
        <v>60</v>
      </c>
      <c r="T23" s="37"/>
      <c r="U23" s="37"/>
      <c r="V23" s="38"/>
      <c r="W23" s="38"/>
    </row>
    <row r="24" spans="1:32" s="14" customFormat="1" x14ac:dyDescent="0.35">
      <c r="A24" s="19"/>
      <c r="B24" s="79">
        <v>17.5</v>
      </c>
      <c r="C24" s="39">
        <v>1.22</v>
      </c>
      <c r="D24" s="39">
        <v>0.29599999999999999</v>
      </c>
      <c r="E24" s="39">
        <v>0.107</v>
      </c>
      <c r="F24" s="39">
        <v>2060</v>
      </c>
      <c r="G24" s="39">
        <v>50.1</v>
      </c>
      <c r="H24" s="39">
        <v>130</v>
      </c>
      <c r="I24" s="39">
        <v>11.9</v>
      </c>
      <c r="J24" s="39">
        <v>0.54</v>
      </c>
      <c r="K24" s="78">
        <v>0.3</v>
      </c>
      <c r="L24" s="39">
        <v>28.8</v>
      </c>
      <c r="M24" s="39">
        <v>23.3</v>
      </c>
      <c r="N24" s="39">
        <v>130000</v>
      </c>
      <c r="O24" s="39">
        <v>27200</v>
      </c>
      <c r="P24" s="39"/>
      <c r="Q24" s="39">
        <v>5570</v>
      </c>
      <c r="R24" s="39"/>
      <c r="S24" s="39">
        <v>15.3</v>
      </c>
      <c r="T24" s="39"/>
      <c r="U24" s="39"/>
      <c r="V24" s="39"/>
      <c r="W24" s="39"/>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2</v>
      </c>
      <c r="B27" s="39">
        <v>39</v>
      </c>
      <c r="C27" s="3">
        <f>IF(C$23="%w/w SAR",((C$24*10)*$B27),IF(C$23="%w/w DM",(((C$24*10)*($B$24/100))*$B27),IF(C$23="kg/t SAR",(C$24*$B27),IF(C$23="kg/t DM",((C$24*($B$24/100))*$B27),IF(C$23="mg/kg SAR",((C$24*0.001)*$B27),IF(C$23="mg/kg DM",(((C$24*0.001)*($B$24/100))*$B27),0))))))</f>
        <v>83.264999999999986</v>
      </c>
      <c r="D27" s="3">
        <f>(IF(D$23="%w/w SAR",((D$24*10)*$B27),IF(D$23="%w/w DM",(((D$24*10)*($B$24/100))*$B27),IF(D$23="kg/t SAR",(D$24*$B27),IF(D$23="kg/t DM",((D$24*($B$24/100))*$B27),IF(D$23="mg/kg SAR",((D$24*0.001)*$B27),IF(D$23="mg/kg DM",(((D$24*0.001)*($B$24/100))*$B27),"0")))))))*2.291</f>
        <v>46.282782000000005</v>
      </c>
      <c r="E27" s="3">
        <f>(IF(E$23="%w/w SAR",((E$24*10)*$B27),IF(E$23="%w/w DM",(((E$24*10)*($B$24/100))*$B27),IF(E$23="kg/t SAR",(E$24*$B27),IF(E$23="kg/t DM",((E$24*($B$24/100))*$B27),IF(E$23="mg/kg SAR",((E$24*0.001)*$B27),IF(E$23="mg/kg DM",(((E$24*0.001)*($B$24/100))*$B27),"0")))))))*1.205</f>
        <v>8.7998137500000002</v>
      </c>
      <c r="F27" s="3">
        <f>(IF(F$23="%w/w SAR",((F$24*10)*$B27),IF(F$23="%w/w DM",(((F$24*10)*($B$24/100))*$B27),IF(F$23="kg/t SAR",(F$24*$B27),IF(F$23="kg/t DM",((F$24*($B$24/100))*$B27),IF(F$23="mg/kg SAR",((F$24*0.001)*$B27),IF(F$23="mg/kg DM",(((F$24*0.001)*($B$24/100))*$B27),"0")))))))*1.658</f>
        <v>23.310651</v>
      </c>
      <c r="G27" s="3">
        <f t="shared" ref="G27:P27" si="2">IF(G$23="%w/w SAR",((G$24*10)*$B27),IF(G$23="%w/w DM",(((G$24*10)*($B$24/100))*$B27),IF(G$23="kg/t SAR",(G$24*$B27),IF(G$23="kg/t DM",((G$24*($B$24/100))*$B27),IF(G$23="mg/kg SAR",((G$24*0.001)*$B27),IF(G$23="mg/kg DM",(((G$24*0.001)*($B$24/100))*$B27),0))))))</f>
        <v>0.34193250000000003</v>
      </c>
      <c r="H27" s="3">
        <f t="shared" si="2"/>
        <v>0.88724999999999998</v>
      </c>
      <c r="I27" s="3">
        <f t="shared" si="2"/>
        <v>8.1217500000000012E-2</v>
      </c>
      <c r="J27" s="3">
        <f t="shared" si="2"/>
        <v>3.6854999999999995E-3</v>
      </c>
      <c r="K27" s="3">
        <f t="shared" si="2"/>
        <v>2.0474999999999998E-3</v>
      </c>
      <c r="L27" s="3">
        <f t="shared" si="2"/>
        <v>0.19656000000000001</v>
      </c>
      <c r="M27" s="3">
        <f t="shared" si="2"/>
        <v>0.15902250000000001</v>
      </c>
      <c r="N27" s="3">
        <f t="shared" si="2"/>
        <v>887.25</v>
      </c>
      <c r="O27" s="3">
        <f t="shared" si="2"/>
        <v>185.64</v>
      </c>
      <c r="P27" s="3">
        <f t="shared" si="2"/>
        <v>0</v>
      </c>
      <c r="Q27" s="3">
        <f>(IF(Q$23="%w/w SAR",((Q$24*10)*$B27),IF(Q$23="%w/w DM",(((Q$24*10)*($B$24/100))*$B27),IF(Q$23="kg/t SAR",(Q$24*$B27),IF(Q$23="kg/t DM",((Q$24*($B$24/100))*$B27),IF(Q$23="mg/kg SAR",((Q$24*0.001)*$B27),IF(Q$23="mg/kg DM",(((Q$24*0.001)*($B$24/100))*$B27),0)))))))*2.5</f>
        <v>95.038125000000008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0.1044225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33" t="str">
        <f>D8</f>
        <v>3A</v>
      </c>
      <c r="B28" s="39">
        <v>39</v>
      </c>
      <c r="C28" s="3">
        <f t="shared" ref="C28:C46" si="3">IF(C$23="%w/w SAR",((C$24*10)*$B28),IF(C$23="%w/w DM",(((C$24*10)*($B$24/100))*$B28),IF(C$23="kg/t SAR",(C$24*$B28),IF(C$23="kg/t DM",((C$24*($B$24/100))*$B28),IF(C$23="mg/kg SAR",((C$24*0.001)*$B28),IF(C$23="mg/kg DM",(((C$24*0.001)*($B$24/100))*$B28),0))))))</f>
        <v>83.264999999999986</v>
      </c>
      <c r="D28" s="3">
        <f t="shared" ref="D28:D46" si="4">(IF(D$23="%w/w SAR",((D$24*10)*$B28),IF(D$23="%w/w DM",(((D$24*10)*($B$24/100))*$B28),IF(D$23="kg/t SAR",(D$24*$B28),IF(D$23="kg/t DM",((D$24*($B$24/100))*$B28),IF(D$23="mg/kg SAR",((D$24*0.001)*$B28),IF(D$23="mg/kg DM",(((D$24*0.001)*($B$24/100))*$B28),"0")))))))*2.291</f>
        <v>46.282782000000005</v>
      </c>
      <c r="E28" s="3">
        <f t="shared" ref="E28:E46" si="5">(IF(E$23="%w/w SAR",((E$24*10)*$B28),IF(E$23="%w/w DM",(((E$24*10)*($B$24/100))*$B28),IF(E$23="kg/t SAR",(E$24*$B28),IF(E$23="kg/t DM",((E$24*($B$24/100))*$B28),IF(E$23="mg/kg SAR",((E$24*0.001)*$B28),IF(E$23="mg/kg DM",(((E$24*0.001)*($B$24/100))*$B28),"0")))))))*1.205</f>
        <v>8.7998137500000002</v>
      </c>
      <c r="F28" s="3">
        <f t="shared" ref="F28:F46" si="6">(IF(F$23="%w/w SAR",((F$24*10)*$B28),IF(F$23="%w/w DM",(((F$24*10)*($B$24/100))*$B28),IF(F$23="kg/t SAR",(F$24*$B28),IF(F$23="kg/t DM",((F$24*($B$24/100))*$B28),IF(F$23="mg/kg SAR",((F$24*0.001)*$B28),IF(F$23="mg/kg DM",(((F$24*0.001)*($B$24/100))*$B28),"0")))))))*1.658</f>
        <v>23.310651</v>
      </c>
      <c r="G28" s="3">
        <f t="shared" ref="G28:P46" si="7">IF(G$23="%w/w SAR",((G$24*10)*$B28),IF(G$23="%w/w DM",(((G$24*10)*($B$24/100))*$B28),IF(G$23="kg/t SAR",(G$24*$B28),IF(G$23="kg/t DM",((G$24*($B$24/100))*$B28),IF(G$23="mg/kg SAR",((G$24*0.001)*$B28),IF(G$23="mg/kg DM",(((G$24*0.001)*($B$24/100))*$B28),0))))))</f>
        <v>0.34193250000000003</v>
      </c>
      <c r="H28" s="3">
        <f t="shared" si="7"/>
        <v>0.88724999999999998</v>
      </c>
      <c r="I28" s="3">
        <f t="shared" si="7"/>
        <v>8.1217500000000012E-2</v>
      </c>
      <c r="J28" s="3">
        <f t="shared" si="7"/>
        <v>3.6854999999999995E-3</v>
      </c>
      <c r="K28" s="3">
        <f t="shared" si="7"/>
        <v>2.0474999999999998E-3</v>
      </c>
      <c r="L28" s="3">
        <f t="shared" si="7"/>
        <v>0.19656000000000001</v>
      </c>
      <c r="M28" s="3">
        <f t="shared" si="7"/>
        <v>0.15902250000000001</v>
      </c>
      <c r="N28" s="3">
        <f t="shared" si="7"/>
        <v>887.25</v>
      </c>
      <c r="O28" s="3">
        <f t="shared" si="7"/>
        <v>185.64</v>
      </c>
      <c r="P28" s="3">
        <f t="shared" si="7"/>
        <v>0</v>
      </c>
      <c r="Q28" s="3">
        <f t="shared" ref="Q28:Q46" si="8">(IF(Q$23="%w/w SAR",((Q$24*10)*$B28),IF(Q$23="%w/w DM",(((Q$24*10)*($B$24/100))*$B28),IF(Q$23="kg/t SAR",(Q$24*$B28),IF(Q$23="kg/t DM",((Q$24*($B$24/100))*$B28),IF(Q$23="mg/kg SAR",((Q$24*0.001)*$B28),IF(Q$23="mg/kg DM",(((Q$24*0.001)*($B$24/100))*$B28),0)))))))*2.5</f>
        <v>95.038125000000008</v>
      </c>
      <c r="R28" s="3">
        <f t="shared" ref="R28:U46" si="9">IF(R$23="%w/w SAR",((R$24*10)*$B28),IF(R$23="%w/w DM",(((R$24*10)*($B$24/100))*$B28),IF(R$23="kg/t SAR",(R$24*$B28),IF(R$23="kg/t DM",((R$24*($B$24/100))*$B28),IF(R$23="mg/kg SAR",((R$24*0.001)*$B28),IF(R$23="mg/kg DM",(((R$24*0.001)*($B$24/100))*$B28),0))))))</f>
        <v>0</v>
      </c>
      <c r="S28" s="3">
        <f t="shared" si="9"/>
        <v>0.1044225</v>
      </c>
      <c r="T28" s="3">
        <f t="shared" si="9"/>
        <v>0</v>
      </c>
      <c r="U28" s="3">
        <f t="shared" si="9"/>
        <v>0</v>
      </c>
      <c r="V28" s="3">
        <f t="shared" ref="V28:V46" si="10">IF($V$24="",0,IF($V$24&gt;5000,"NOT OK","OK"))</f>
        <v>0</v>
      </c>
      <c r="W28" s="3">
        <f t="shared" ref="W28:W46" si="11">IF($W$24="",0,IF($W$24&gt;4,"Not OK","OK"))</f>
        <v>0</v>
      </c>
      <c r="AB28" s="16"/>
      <c r="AC28" s="16"/>
      <c r="AD28" s="16"/>
      <c r="AE28" s="16"/>
      <c r="AF28" s="16"/>
    </row>
    <row r="29" spans="1:32" s="20" customFormat="1" ht="13" x14ac:dyDescent="0.35">
      <c r="A29" s="33" t="str">
        <f>E8</f>
        <v>3B</v>
      </c>
      <c r="B29" s="39">
        <v>39</v>
      </c>
      <c r="C29" s="3">
        <f t="shared" si="3"/>
        <v>83.264999999999986</v>
      </c>
      <c r="D29" s="3">
        <f t="shared" si="4"/>
        <v>46.282782000000005</v>
      </c>
      <c r="E29" s="3">
        <f t="shared" si="5"/>
        <v>8.7998137500000002</v>
      </c>
      <c r="F29" s="3">
        <f t="shared" si="6"/>
        <v>23.310651</v>
      </c>
      <c r="G29" s="3">
        <f t="shared" si="7"/>
        <v>0.34193250000000003</v>
      </c>
      <c r="H29" s="3">
        <f t="shared" si="7"/>
        <v>0.88724999999999998</v>
      </c>
      <c r="I29" s="3">
        <f t="shared" si="7"/>
        <v>8.1217500000000012E-2</v>
      </c>
      <c r="J29" s="3">
        <f t="shared" si="7"/>
        <v>3.6854999999999995E-3</v>
      </c>
      <c r="K29" s="3">
        <f t="shared" si="7"/>
        <v>2.0474999999999998E-3</v>
      </c>
      <c r="L29" s="3">
        <f t="shared" si="7"/>
        <v>0.19656000000000001</v>
      </c>
      <c r="M29" s="3">
        <f t="shared" si="7"/>
        <v>0.15902250000000001</v>
      </c>
      <c r="N29" s="3">
        <f t="shared" si="7"/>
        <v>887.25</v>
      </c>
      <c r="O29" s="3">
        <f t="shared" si="7"/>
        <v>185.64</v>
      </c>
      <c r="P29" s="3">
        <f t="shared" si="7"/>
        <v>0</v>
      </c>
      <c r="Q29" s="3">
        <f t="shared" si="8"/>
        <v>95.038125000000008</v>
      </c>
      <c r="R29" s="3">
        <f t="shared" si="9"/>
        <v>0</v>
      </c>
      <c r="S29" s="3">
        <f t="shared" si="9"/>
        <v>0.1044225</v>
      </c>
      <c r="T29" s="3">
        <f t="shared" si="9"/>
        <v>0</v>
      </c>
      <c r="U29" s="3">
        <f t="shared" si="9"/>
        <v>0</v>
      </c>
      <c r="V29" s="3">
        <f t="shared" si="10"/>
        <v>0</v>
      </c>
      <c r="W29" s="3">
        <f t="shared" si="11"/>
        <v>0</v>
      </c>
      <c r="AB29" s="16"/>
      <c r="AC29" s="16"/>
      <c r="AD29" s="16"/>
      <c r="AE29" s="16"/>
      <c r="AF29" s="16"/>
    </row>
    <row r="30" spans="1:32" s="20" customFormat="1" ht="13" x14ac:dyDescent="0.35">
      <c r="A30" s="33">
        <f>F8</f>
        <v>14</v>
      </c>
      <c r="B30" s="39">
        <v>117</v>
      </c>
      <c r="C30" s="3">
        <f t="shared" si="3"/>
        <v>249.79499999999999</v>
      </c>
      <c r="D30" s="3">
        <f t="shared" si="4"/>
        <v>138.84834599999999</v>
      </c>
      <c r="E30" s="3">
        <f t="shared" si="5"/>
        <v>26.399441249999999</v>
      </c>
      <c r="F30" s="3">
        <f t="shared" si="6"/>
        <v>69.931952999999993</v>
      </c>
      <c r="G30" s="3">
        <f t="shared" si="7"/>
        <v>1.0257975000000001</v>
      </c>
      <c r="H30" s="3">
        <f t="shared" si="7"/>
        <v>2.6617500000000001</v>
      </c>
      <c r="I30" s="3">
        <f t="shared" si="7"/>
        <v>0.24365250000000002</v>
      </c>
      <c r="J30" s="3">
        <f t="shared" si="7"/>
        <v>1.1056499999999999E-2</v>
      </c>
      <c r="K30" s="3">
        <f t="shared" si="7"/>
        <v>6.1424999999999995E-3</v>
      </c>
      <c r="L30" s="3">
        <f t="shared" si="7"/>
        <v>0.58967999999999998</v>
      </c>
      <c r="M30" s="3">
        <f t="shared" si="7"/>
        <v>0.47706750000000003</v>
      </c>
      <c r="N30" s="3">
        <f t="shared" si="7"/>
        <v>2661.75</v>
      </c>
      <c r="O30" s="3">
        <f t="shared" si="7"/>
        <v>556.91999999999996</v>
      </c>
      <c r="P30" s="3">
        <f t="shared" si="7"/>
        <v>0</v>
      </c>
      <c r="Q30" s="3">
        <f t="shared" si="8"/>
        <v>285.114375</v>
      </c>
      <c r="R30" s="3">
        <f t="shared" si="9"/>
        <v>0</v>
      </c>
      <c r="S30" s="3">
        <f t="shared" si="9"/>
        <v>0.31326750000000003</v>
      </c>
      <c r="T30" s="3">
        <f t="shared" si="9"/>
        <v>0</v>
      </c>
      <c r="U30" s="3">
        <f t="shared" si="9"/>
        <v>0</v>
      </c>
      <c r="V30" s="3">
        <f t="shared" si="10"/>
        <v>0</v>
      </c>
      <c r="W30" s="3">
        <f t="shared" si="11"/>
        <v>0</v>
      </c>
      <c r="AB30" s="16"/>
      <c r="AC30" s="16"/>
      <c r="AD30" s="16"/>
      <c r="AE30" s="16"/>
      <c r="AF30" s="16"/>
    </row>
    <row r="31" spans="1:32" s="20" customFormat="1" ht="13" x14ac:dyDescent="0.35">
      <c r="A31" s="33">
        <f>G8</f>
        <v>15</v>
      </c>
      <c r="B31" s="39">
        <v>117</v>
      </c>
      <c r="C31" s="3">
        <f t="shared" si="3"/>
        <v>249.79499999999999</v>
      </c>
      <c r="D31" s="3">
        <f t="shared" si="4"/>
        <v>138.84834599999999</v>
      </c>
      <c r="E31" s="3">
        <f t="shared" si="5"/>
        <v>26.399441249999999</v>
      </c>
      <c r="F31" s="3">
        <f t="shared" si="6"/>
        <v>69.931952999999993</v>
      </c>
      <c r="G31" s="3">
        <f t="shared" si="7"/>
        <v>1.0257975000000001</v>
      </c>
      <c r="H31" s="3">
        <f t="shared" si="7"/>
        <v>2.6617500000000001</v>
      </c>
      <c r="I31" s="3">
        <f t="shared" si="7"/>
        <v>0.24365250000000002</v>
      </c>
      <c r="J31" s="3">
        <f t="shared" si="7"/>
        <v>1.1056499999999999E-2</v>
      </c>
      <c r="K31" s="3">
        <f t="shared" si="7"/>
        <v>6.1424999999999995E-3</v>
      </c>
      <c r="L31" s="3">
        <f t="shared" si="7"/>
        <v>0.58967999999999998</v>
      </c>
      <c r="M31" s="3">
        <f t="shared" si="7"/>
        <v>0.47706750000000003</v>
      </c>
      <c r="N31" s="3">
        <f t="shared" si="7"/>
        <v>2661.75</v>
      </c>
      <c r="O31" s="3">
        <f t="shared" si="7"/>
        <v>556.91999999999996</v>
      </c>
      <c r="P31" s="3">
        <f t="shared" si="7"/>
        <v>0</v>
      </c>
      <c r="Q31" s="3">
        <f t="shared" si="8"/>
        <v>285.114375</v>
      </c>
      <c r="R31" s="3">
        <f t="shared" si="9"/>
        <v>0</v>
      </c>
      <c r="S31" s="3">
        <f t="shared" si="9"/>
        <v>0.31326750000000003</v>
      </c>
      <c r="T31" s="3">
        <f t="shared" si="9"/>
        <v>0</v>
      </c>
      <c r="U31" s="3">
        <f t="shared" si="9"/>
        <v>0</v>
      </c>
      <c r="V31" s="3">
        <f t="shared" si="10"/>
        <v>0</v>
      </c>
      <c r="W31" s="3">
        <f t="shared" si="11"/>
        <v>0</v>
      </c>
      <c r="AB31" s="16"/>
      <c r="AC31" s="16"/>
      <c r="AD31" s="16"/>
      <c r="AE31" s="16"/>
      <c r="AF31" s="16"/>
    </row>
    <row r="32" spans="1:32" s="20" customFormat="1" ht="13" x14ac:dyDescent="0.35">
      <c r="A32" s="33">
        <f>H8</f>
        <v>16</v>
      </c>
      <c r="B32" s="39">
        <v>117</v>
      </c>
      <c r="C32" s="3">
        <f t="shared" si="3"/>
        <v>249.79499999999999</v>
      </c>
      <c r="D32" s="3">
        <f t="shared" si="4"/>
        <v>138.84834599999999</v>
      </c>
      <c r="E32" s="3">
        <f t="shared" si="5"/>
        <v>26.399441249999999</v>
      </c>
      <c r="F32" s="3">
        <f t="shared" si="6"/>
        <v>69.931952999999993</v>
      </c>
      <c r="G32" s="3">
        <f t="shared" si="7"/>
        <v>1.0257975000000001</v>
      </c>
      <c r="H32" s="3">
        <f t="shared" si="7"/>
        <v>2.6617500000000001</v>
      </c>
      <c r="I32" s="3">
        <f t="shared" si="7"/>
        <v>0.24365250000000002</v>
      </c>
      <c r="J32" s="3">
        <f t="shared" si="7"/>
        <v>1.1056499999999999E-2</v>
      </c>
      <c r="K32" s="3">
        <f t="shared" si="7"/>
        <v>6.1424999999999995E-3</v>
      </c>
      <c r="L32" s="3">
        <f t="shared" si="7"/>
        <v>0.58967999999999998</v>
      </c>
      <c r="M32" s="3">
        <f t="shared" si="7"/>
        <v>0.47706750000000003</v>
      </c>
      <c r="N32" s="3">
        <f t="shared" si="7"/>
        <v>2661.75</v>
      </c>
      <c r="O32" s="3">
        <f t="shared" si="7"/>
        <v>556.91999999999996</v>
      </c>
      <c r="P32" s="3">
        <f t="shared" si="7"/>
        <v>0</v>
      </c>
      <c r="Q32" s="3">
        <f t="shared" si="8"/>
        <v>285.114375</v>
      </c>
      <c r="R32" s="3">
        <f t="shared" si="9"/>
        <v>0</v>
      </c>
      <c r="S32" s="3">
        <f t="shared" si="9"/>
        <v>0.31326750000000003</v>
      </c>
      <c r="T32" s="3">
        <f t="shared" si="9"/>
        <v>0</v>
      </c>
      <c r="U32" s="3">
        <f t="shared" si="9"/>
        <v>0</v>
      </c>
      <c r="V32" s="3">
        <f t="shared" si="10"/>
        <v>0</v>
      </c>
      <c r="W32" s="3">
        <f t="shared" si="11"/>
        <v>0</v>
      </c>
      <c r="AB32" s="16"/>
      <c r="AC32" s="16"/>
      <c r="AD32" s="16"/>
      <c r="AE32" s="16"/>
      <c r="AF32" s="16"/>
    </row>
    <row r="33" spans="1:32" s="20" customFormat="1" ht="13" x14ac:dyDescent="0.35">
      <c r="A33" s="33">
        <f>I8</f>
        <v>17</v>
      </c>
      <c r="B33" s="39">
        <v>117</v>
      </c>
      <c r="C33" s="3">
        <f t="shared" si="3"/>
        <v>249.79499999999999</v>
      </c>
      <c r="D33" s="3">
        <f t="shared" si="4"/>
        <v>138.84834599999999</v>
      </c>
      <c r="E33" s="3">
        <f t="shared" si="5"/>
        <v>26.399441249999999</v>
      </c>
      <c r="F33" s="3">
        <f t="shared" si="6"/>
        <v>69.931952999999993</v>
      </c>
      <c r="G33" s="3">
        <f t="shared" si="7"/>
        <v>1.0257975000000001</v>
      </c>
      <c r="H33" s="3">
        <f t="shared" si="7"/>
        <v>2.6617500000000001</v>
      </c>
      <c r="I33" s="3">
        <f t="shared" si="7"/>
        <v>0.24365250000000002</v>
      </c>
      <c r="J33" s="3">
        <f t="shared" si="7"/>
        <v>1.1056499999999999E-2</v>
      </c>
      <c r="K33" s="3">
        <f t="shared" si="7"/>
        <v>6.1424999999999995E-3</v>
      </c>
      <c r="L33" s="3">
        <f t="shared" si="7"/>
        <v>0.58967999999999998</v>
      </c>
      <c r="M33" s="3">
        <f t="shared" si="7"/>
        <v>0.47706750000000003</v>
      </c>
      <c r="N33" s="3">
        <f t="shared" si="7"/>
        <v>2661.75</v>
      </c>
      <c r="O33" s="3">
        <f t="shared" si="7"/>
        <v>556.91999999999996</v>
      </c>
      <c r="P33" s="3">
        <f t="shared" si="7"/>
        <v>0</v>
      </c>
      <c r="Q33" s="3">
        <f t="shared" si="8"/>
        <v>285.114375</v>
      </c>
      <c r="R33" s="3">
        <f t="shared" si="9"/>
        <v>0</v>
      </c>
      <c r="S33" s="3">
        <f t="shared" si="9"/>
        <v>0.31326750000000003</v>
      </c>
      <c r="T33" s="3">
        <f t="shared" si="9"/>
        <v>0</v>
      </c>
      <c r="U33" s="3">
        <f t="shared" si="9"/>
        <v>0</v>
      </c>
      <c r="V33" s="3">
        <f t="shared" si="10"/>
        <v>0</v>
      </c>
      <c r="W33" s="3">
        <f t="shared" si="11"/>
        <v>0</v>
      </c>
      <c r="AB33" s="16"/>
      <c r="AC33" s="16"/>
      <c r="AD33" s="16"/>
      <c r="AE33" s="16"/>
      <c r="AF33" s="16"/>
    </row>
    <row r="34" spans="1:32" s="20" customFormat="1" ht="13" x14ac:dyDescent="0.35">
      <c r="A34" s="33">
        <f>J8</f>
        <v>19</v>
      </c>
      <c r="B34" s="39">
        <v>117</v>
      </c>
      <c r="C34" s="3">
        <f t="shared" si="3"/>
        <v>249.79499999999999</v>
      </c>
      <c r="D34" s="3">
        <f t="shared" si="4"/>
        <v>138.84834599999999</v>
      </c>
      <c r="E34" s="3">
        <f t="shared" si="5"/>
        <v>26.399441249999999</v>
      </c>
      <c r="F34" s="3">
        <f t="shared" si="6"/>
        <v>69.931952999999993</v>
      </c>
      <c r="G34" s="3">
        <f t="shared" si="7"/>
        <v>1.0257975000000001</v>
      </c>
      <c r="H34" s="3">
        <f t="shared" si="7"/>
        <v>2.6617500000000001</v>
      </c>
      <c r="I34" s="3">
        <f t="shared" si="7"/>
        <v>0.24365250000000002</v>
      </c>
      <c r="J34" s="3">
        <f t="shared" si="7"/>
        <v>1.1056499999999999E-2</v>
      </c>
      <c r="K34" s="3">
        <f t="shared" si="7"/>
        <v>6.1424999999999995E-3</v>
      </c>
      <c r="L34" s="3">
        <f t="shared" si="7"/>
        <v>0.58967999999999998</v>
      </c>
      <c r="M34" s="3">
        <f t="shared" si="7"/>
        <v>0.47706750000000003</v>
      </c>
      <c r="N34" s="3">
        <f t="shared" si="7"/>
        <v>2661.75</v>
      </c>
      <c r="O34" s="3">
        <f t="shared" si="7"/>
        <v>556.91999999999996</v>
      </c>
      <c r="P34" s="3">
        <f t="shared" si="7"/>
        <v>0</v>
      </c>
      <c r="Q34" s="3">
        <f t="shared" si="8"/>
        <v>285.114375</v>
      </c>
      <c r="R34" s="3">
        <f t="shared" si="9"/>
        <v>0</v>
      </c>
      <c r="S34" s="3">
        <f t="shared" si="9"/>
        <v>0.31326750000000003</v>
      </c>
      <c r="T34" s="3">
        <f t="shared" si="9"/>
        <v>0</v>
      </c>
      <c r="U34" s="3">
        <f t="shared" si="9"/>
        <v>0</v>
      </c>
      <c r="V34" s="3">
        <f t="shared" si="10"/>
        <v>0</v>
      </c>
      <c r="W34" s="3">
        <f t="shared" si="11"/>
        <v>0</v>
      </c>
      <c r="AB34" s="16"/>
      <c r="AC34" s="16"/>
      <c r="AD34" s="16"/>
      <c r="AE34" s="16"/>
      <c r="AF34" s="16"/>
    </row>
    <row r="35" spans="1:32" s="20" customFormat="1" ht="13" x14ac:dyDescent="0.35">
      <c r="A35" s="33">
        <f>K8</f>
        <v>26</v>
      </c>
      <c r="B35" s="39"/>
      <c r="C35" s="3">
        <f t="shared" si="3"/>
        <v>0</v>
      </c>
      <c r="D35" s="3">
        <f t="shared" si="4"/>
        <v>0</v>
      </c>
      <c r="E35" s="3">
        <f t="shared" si="5"/>
        <v>0</v>
      </c>
      <c r="F35" s="3">
        <f t="shared" si="6"/>
        <v>0</v>
      </c>
      <c r="G35" s="3">
        <f t="shared" si="7"/>
        <v>0</v>
      </c>
      <c r="H35" s="3">
        <f t="shared" si="7"/>
        <v>0</v>
      </c>
      <c r="I35" s="3">
        <f t="shared" si="7"/>
        <v>0</v>
      </c>
      <c r="J35" s="3">
        <f t="shared" si="7"/>
        <v>0</v>
      </c>
      <c r="K35" s="3">
        <f t="shared" si="7"/>
        <v>0</v>
      </c>
      <c r="L35" s="3">
        <f t="shared" si="7"/>
        <v>0</v>
      </c>
      <c r="M35" s="3">
        <f t="shared" si="7"/>
        <v>0</v>
      </c>
      <c r="N35" s="3">
        <f t="shared" si="7"/>
        <v>0</v>
      </c>
      <c r="O35" s="3">
        <f t="shared" si="7"/>
        <v>0</v>
      </c>
      <c r="P35" s="3">
        <f t="shared" si="7"/>
        <v>0</v>
      </c>
      <c r="Q35" s="3">
        <f t="shared" si="8"/>
        <v>0</v>
      </c>
      <c r="R35" s="3">
        <f t="shared" si="9"/>
        <v>0</v>
      </c>
      <c r="S35" s="3">
        <f t="shared" si="9"/>
        <v>0</v>
      </c>
      <c r="T35" s="3">
        <f t="shared" si="9"/>
        <v>0</v>
      </c>
      <c r="U35" s="3">
        <f t="shared" si="9"/>
        <v>0</v>
      </c>
      <c r="V35" s="3">
        <f t="shared" si="10"/>
        <v>0</v>
      </c>
      <c r="W35" s="3">
        <f t="shared" si="11"/>
        <v>0</v>
      </c>
      <c r="AB35" s="16"/>
      <c r="AC35" s="16"/>
      <c r="AD35" s="16"/>
      <c r="AE35" s="16"/>
      <c r="AF35" s="16"/>
    </row>
    <row r="36" spans="1:32" s="20" customFormat="1" ht="13" x14ac:dyDescent="0.35">
      <c r="A36" s="33">
        <f>L8</f>
        <v>27</v>
      </c>
      <c r="B36" s="39">
        <v>67</v>
      </c>
      <c r="C36" s="3">
        <f t="shared" si="3"/>
        <v>143.04499999999999</v>
      </c>
      <c r="D36" s="3">
        <f t="shared" si="4"/>
        <v>79.511446000000007</v>
      </c>
      <c r="E36" s="3">
        <f t="shared" si="5"/>
        <v>15.117628750000002</v>
      </c>
      <c r="F36" s="3">
        <f t="shared" si="6"/>
        <v>40.046502999999994</v>
      </c>
      <c r="G36" s="3">
        <f t="shared" si="7"/>
        <v>0.58742250000000007</v>
      </c>
      <c r="H36" s="3">
        <f t="shared" si="7"/>
        <v>1.5242499999999999</v>
      </c>
      <c r="I36" s="3">
        <f t="shared" si="7"/>
        <v>0.1395275</v>
      </c>
      <c r="J36" s="3">
        <f t="shared" si="7"/>
        <v>6.3314999999999995E-3</v>
      </c>
      <c r="K36" s="3">
        <f t="shared" si="7"/>
        <v>3.5174999999999998E-3</v>
      </c>
      <c r="L36" s="3">
        <f t="shared" si="7"/>
        <v>0.33768000000000004</v>
      </c>
      <c r="M36" s="3">
        <f t="shared" si="7"/>
        <v>0.2731925</v>
      </c>
      <c r="N36" s="3">
        <f t="shared" si="7"/>
        <v>1524.25</v>
      </c>
      <c r="O36" s="3">
        <f t="shared" si="7"/>
        <v>318.91999999999996</v>
      </c>
      <c r="P36" s="3">
        <f t="shared" si="7"/>
        <v>0</v>
      </c>
      <c r="Q36" s="3">
        <f t="shared" si="8"/>
        <v>163.270625</v>
      </c>
      <c r="R36" s="3">
        <f t="shared" si="9"/>
        <v>0</v>
      </c>
      <c r="S36" s="3">
        <f t="shared" si="9"/>
        <v>0.17939250000000001</v>
      </c>
      <c r="T36" s="3">
        <f t="shared" si="9"/>
        <v>0</v>
      </c>
      <c r="U36" s="3">
        <f t="shared" si="9"/>
        <v>0</v>
      </c>
      <c r="V36" s="3">
        <f t="shared" si="10"/>
        <v>0</v>
      </c>
      <c r="W36" s="3">
        <f t="shared" si="11"/>
        <v>0</v>
      </c>
      <c r="AB36" s="16"/>
      <c r="AC36" s="16"/>
      <c r="AD36" s="16"/>
      <c r="AE36" s="16"/>
      <c r="AF36" s="16"/>
    </row>
    <row r="37" spans="1:32" s="20" customFormat="1" ht="13" x14ac:dyDescent="0.35">
      <c r="A37" s="33">
        <f>M8</f>
        <v>28</v>
      </c>
      <c r="B37" s="39">
        <v>117</v>
      </c>
      <c r="C37" s="3">
        <f t="shared" si="3"/>
        <v>249.79499999999999</v>
      </c>
      <c r="D37" s="3">
        <f t="shared" si="4"/>
        <v>138.84834599999999</v>
      </c>
      <c r="E37" s="3">
        <f t="shared" si="5"/>
        <v>26.399441249999999</v>
      </c>
      <c r="F37" s="3">
        <f t="shared" si="6"/>
        <v>69.931952999999993</v>
      </c>
      <c r="G37" s="3">
        <f t="shared" si="7"/>
        <v>1.0257975000000001</v>
      </c>
      <c r="H37" s="3">
        <f t="shared" si="7"/>
        <v>2.6617500000000001</v>
      </c>
      <c r="I37" s="3">
        <f t="shared" si="7"/>
        <v>0.24365250000000002</v>
      </c>
      <c r="J37" s="3">
        <f t="shared" si="7"/>
        <v>1.1056499999999999E-2</v>
      </c>
      <c r="K37" s="3">
        <f t="shared" si="7"/>
        <v>6.1424999999999995E-3</v>
      </c>
      <c r="L37" s="3">
        <f t="shared" si="7"/>
        <v>0.58967999999999998</v>
      </c>
      <c r="M37" s="3">
        <f t="shared" si="7"/>
        <v>0.47706750000000003</v>
      </c>
      <c r="N37" s="3">
        <f t="shared" si="7"/>
        <v>2661.75</v>
      </c>
      <c r="O37" s="3">
        <f t="shared" si="7"/>
        <v>556.91999999999996</v>
      </c>
      <c r="P37" s="3">
        <f t="shared" si="7"/>
        <v>0</v>
      </c>
      <c r="Q37" s="3">
        <f t="shared" si="8"/>
        <v>285.114375</v>
      </c>
      <c r="R37" s="3">
        <f t="shared" si="9"/>
        <v>0</v>
      </c>
      <c r="S37" s="3">
        <f t="shared" si="9"/>
        <v>0.31326750000000003</v>
      </c>
      <c r="T37" s="3">
        <f t="shared" si="9"/>
        <v>0</v>
      </c>
      <c r="U37" s="3">
        <f t="shared" si="9"/>
        <v>0</v>
      </c>
      <c r="V37" s="3">
        <f t="shared" si="10"/>
        <v>0</v>
      </c>
      <c r="W37" s="3">
        <f t="shared" si="11"/>
        <v>0</v>
      </c>
      <c r="AB37" s="16"/>
      <c r="AC37" s="16"/>
      <c r="AD37" s="16"/>
      <c r="AE37" s="16"/>
      <c r="AF37" s="16"/>
    </row>
    <row r="38" spans="1:32" s="20" customFormat="1" ht="13" x14ac:dyDescent="0.35">
      <c r="A38" s="33">
        <f>N8</f>
        <v>29</v>
      </c>
      <c r="B38" s="39">
        <v>67</v>
      </c>
      <c r="C38" s="3">
        <f t="shared" si="3"/>
        <v>143.04499999999999</v>
      </c>
      <c r="D38" s="3">
        <f t="shared" si="4"/>
        <v>79.511446000000007</v>
      </c>
      <c r="E38" s="3">
        <f t="shared" si="5"/>
        <v>15.117628750000002</v>
      </c>
      <c r="F38" s="3">
        <f t="shared" si="6"/>
        <v>40.046502999999994</v>
      </c>
      <c r="G38" s="3">
        <f t="shared" si="7"/>
        <v>0.58742250000000007</v>
      </c>
      <c r="H38" s="3">
        <f t="shared" si="7"/>
        <v>1.5242499999999999</v>
      </c>
      <c r="I38" s="3">
        <f t="shared" si="7"/>
        <v>0.1395275</v>
      </c>
      <c r="J38" s="3">
        <f t="shared" si="7"/>
        <v>6.3314999999999995E-3</v>
      </c>
      <c r="K38" s="3">
        <f t="shared" si="7"/>
        <v>3.5174999999999998E-3</v>
      </c>
      <c r="L38" s="3">
        <f t="shared" si="7"/>
        <v>0.33768000000000004</v>
      </c>
      <c r="M38" s="3">
        <f t="shared" si="7"/>
        <v>0.2731925</v>
      </c>
      <c r="N38" s="3">
        <f t="shared" si="7"/>
        <v>1524.25</v>
      </c>
      <c r="O38" s="3">
        <f t="shared" si="7"/>
        <v>318.91999999999996</v>
      </c>
      <c r="P38" s="3">
        <f t="shared" si="7"/>
        <v>0</v>
      </c>
      <c r="Q38" s="3">
        <f t="shared" si="8"/>
        <v>163.270625</v>
      </c>
      <c r="R38" s="3">
        <f t="shared" si="9"/>
        <v>0</v>
      </c>
      <c r="S38" s="3">
        <f t="shared" si="9"/>
        <v>0.17939250000000001</v>
      </c>
      <c r="T38" s="3">
        <f t="shared" si="9"/>
        <v>0</v>
      </c>
      <c r="U38" s="3">
        <f t="shared" si="9"/>
        <v>0</v>
      </c>
      <c r="V38" s="3">
        <f t="shared" si="10"/>
        <v>0</v>
      </c>
      <c r="W38" s="3">
        <f t="shared" si="11"/>
        <v>0</v>
      </c>
      <c r="AB38" s="16"/>
      <c r="AC38" s="16"/>
      <c r="AD38" s="16"/>
      <c r="AE38" s="16"/>
      <c r="AF38" s="16"/>
    </row>
    <row r="39" spans="1:32" s="20" customFormat="1" ht="13" x14ac:dyDescent="0.35">
      <c r="A39" s="33">
        <f>O8</f>
        <v>30</v>
      </c>
      <c r="B39" s="39">
        <v>67</v>
      </c>
      <c r="C39" s="3">
        <f t="shared" si="3"/>
        <v>143.04499999999999</v>
      </c>
      <c r="D39" s="3">
        <f t="shared" si="4"/>
        <v>79.511446000000007</v>
      </c>
      <c r="E39" s="3">
        <f t="shared" si="5"/>
        <v>15.117628750000002</v>
      </c>
      <c r="F39" s="3">
        <f t="shared" si="6"/>
        <v>40.046502999999994</v>
      </c>
      <c r="G39" s="3">
        <f t="shared" si="7"/>
        <v>0.58742250000000007</v>
      </c>
      <c r="H39" s="3">
        <f t="shared" si="7"/>
        <v>1.5242499999999999</v>
      </c>
      <c r="I39" s="3">
        <f t="shared" si="7"/>
        <v>0.1395275</v>
      </c>
      <c r="J39" s="3">
        <f t="shared" si="7"/>
        <v>6.3314999999999995E-3</v>
      </c>
      <c r="K39" s="3">
        <f t="shared" si="7"/>
        <v>3.5174999999999998E-3</v>
      </c>
      <c r="L39" s="3">
        <f t="shared" si="7"/>
        <v>0.33768000000000004</v>
      </c>
      <c r="M39" s="3">
        <f t="shared" si="7"/>
        <v>0.2731925</v>
      </c>
      <c r="N39" s="3">
        <f t="shared" si="7"/>
        <v>1524.25</v>
      </c>
      <c r="O39" s="3">
        <f t="shared" si="7"/>
        <v>318.91999999999996</v>
      </c>
      <c r="P39" s="3">
        <f t="shared" si="7"/>
        <v>0</v>
      </c>
      <c r="Q39" s="3">
        <f t="shared" si="8"/>
        <v>163.270625</v>
      </c>
      <c r="R39" s="3">
        <f t="shared" si="9"/>
        <v>0</v>
      </c>
      <c r="S39" s="3">
        <f t="shared" si="9"/>
        <v>0.17939250000000001</v>
      </c>
      <c r="T39" s="3">
        <f t="shared" si="9"/>
        <v>0</v>
      </c>
      <c r="U39" s="3">
        <f t="shared" si="9"/>
        <v>0</v>
      </c>
      <c r="V39" s="3">
        <f t="shared" si="10"/>
        <v>0</v>
      </c>
      <c r="W39" s="3">
        <f t="shared" si="11"/>
        <v>0</v>
      </c>
      <c r="AB39" s="16"/>
      <c r="AC39" s="16"/>
      <c r="AD39" s="16"/>
      <c r="AE39" s="16"/>
      <c r="AF39" s="16"/>
    </row>
    <row r="40" spans="1:32" s="20" customFormat="1" ht="13" x14ac:dyDescent="0.35">
      <c r="A40" s="33">
        <f>P8</f>
        <v>31</v>
      </c>
      <c r="B40" s="39">
        <v>117</v>
      </c>
      <c r="C40" s="3">
        <f t="shared" si="3"/>
        <v>249.79499999999999</v>
      </c>
      <c r="D40" s="3">
        <f t="shared" si="4"/>
        <v>138.84834599999999</v>
      </c>
      <c r="E40" s="3">
        <f t="shared" si="5"/>
        <v>26.399441249999999</v>
      </c>
      <c r="F40" s="3">
        <f t="shared" si="6"/>
        <v>69.931952999999993</v>
      </c>
      <c r="G40" s="3">
        <f t="shared" si="7"/>
        <v>1.0257975000000001</v>
      </c>
      <c r="H40" s="3">
        <f t="shared" si="7"/>
        <v>2.6617500000000001</v>
      </c>
      <c r="I40" s="3">
        <f t="shared" si="7"/>
        <v>0.24365250000000002</v>
      </c>
      <c r="J40" s="3">
        <f t="shared" si="7"/>
        <v>1.1056499999999999E-2</v>
      </c>
      <c r="K40" s="3">
        <f t="shared" si="7"/>
        <v>6.1424999999999995E-3</v>
      </c>
      <c r="L40" s="3">
        <f t="shared" si="7"/>
        <v>0.58967999999999998</v>
      </c>
      <c r="M40" s="3">
        <f t="shared" si="7"/>
        <v>0.47706750000000003</v>
      </c>
      <c r="N40" s="3">
        <f t="shared" si="7"/>
        <v>2661.75</v>
      </c>
      <c r="O40" s="3">
        <f t="shared" si="7"/>
        <v>556.91999999999996</v>
      </c>
      <c r="P40" s="3">
        <f t="shared" si="7"/>
        <v>0</v>
      </c>
      <c r="Q40" s="3">
        <f t="shared" si="8"/>
        <v>285.114375</v>
      </c>
      <c r="R40" s="3">
        <f t="shared" si="9"/>
        <v>0</v>
      </c>
      <c r="S40" s="3">
        <f t="shared" si="9"/>
        <v>0.31326750000000003</v>
      </c>
      <c r="T40" s="3">
        <f t="shared" si="9"/>
        <v>0</v>
      </c>
      <c r="U40" s="3">
        <f t="shared" si="9"/>
        <v>0</v>
      </c>
      <c r="V40" s="3">
        <f t="shared" si="10"/>
        <v>0</v>
      </c>
      <c r="W40" s="3">
        <f t="shared" si="11"/>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f t="shared" si="10"/>
        <v>0</v>
      </c>
      <c r="W41" s="3">
        <f t="shared" si="11"/>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f t="shared" si="10"/>
        <v>0</v>
      </c>
      <c r="W42" s="3">
        <f t="shared" si="11"/>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f t="shared" si="10"/>
        <v>0</v>
      </c>
      <c r="W43" s="3">
        <f t="shared" si="11"/>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f t="shared" si="10"/>
        <v>0</v>
      </c>
      <c r="W44" s="3">
        <f t="shared" si="11"/>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f t="shared" si="10"/>
        <v>0</v>
      </c>
      <c r="W45" s="3">
        <f t="shared" si="11"/>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f t="shared" si="10"/>
        <v>0</v>
      </c>
      <c r="W46" s="4">
        <f t="shared" si="11"/>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3:B13"/>
    <mergeCell ref="A18:B18"/>
    <mergeCell ref="A15:B15"/>
    <mergeCell ref="A10:B10"/>
    <mergeCell ref="C1:E1"/>
    <mergeCell ref="C2:E2"/>
    <mergeCell ref="C3:E3"/>
    <mergeCell ref="F5:G5"/>
    <mergeCell ref="H5:J5"/>
    <mergeCell ref="C4:E4"/>
    <mergeCell ref="H1:J1"/>
    <mergeCell ref="H2:J2"/>
    <mergeCell ref="H3:J3"/>
    <mergeCell ref="H4:J4"/>
    <mergeCell ref="F1:G1"/>
    <mergeCell ref="F2:G2"/>
    <mergeCell ref="F3:G3"/>
    <mergeCell ref="F4:G4"/>
    <mergeCell ref="C5:E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zoomScale="90" zoomScaleNormal="90" workbookViewId="0">
      <selection activeCell="H6" sqref="H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3" x14ac:dyDescent="0.25">
      <c r="A1" s="88" t="s">
        <v>43</v>
      </c>
      <c r="B1" s="88"/>
      <c r="C1" s="99" t="str">
        <f>'Bolton Hill SC'!C1:E1</f>
        <v>PAN-009100</v>
      </c>
      <c r="D1" s="99"/>
      <c r="E1" s="99"/>
      <c r="F1" s="88" t="s">
        <v>47</v>
      </c>
      <c r="G1" s="88"/>
      <c r="H1" s="98" t="str">
        <f>'Bolton Hill SC'!H1:J1</f>
        <v>42.3ha</v>
      </c>
      <c r="I1" s="98"/>
      <c r="J1" s="98"/>
      <c r="AB1" s="47"/>
      <c r="AC1" s="47"/>
      <c r="AD1" s="47"/>
      <c r="AE1" s="47" t="s">
        <v>91</v>
      </c>
      <c r="AF1" s="47" t="s">
        <v>92</v>
      </c>
    </row>
    <row r="2" spans="1:32" ht="13" x14ac:dyDescent="0.25">
      <c r="A2" s="88" t="s">
        <v>106</v>
      </c>
      <c r="B2" s="88"/>
      <c r="C2" s="100" t="str">
        <f>'Bolton Hill SC'!C2:E2</f>
        <v>EPR-GP3792SK</v>
      </c>
      <c r="D2" s="99"/>
      <c r="E2" s="99"/>
      <c r="F2" s="88" t="s">
        <v>52</v>
      </c>
      <c r="G2" s="88"/>
      <c r="H2" s="92">
        <v>190902</v>
      </c>
      <c r="I2" s="92"/>
      <c r="J2" s="92"/>
      <c r="AB2" s="46" t="s">
        <v>61</v>
      </c>
      <c r="AC2" s="46" t="s">
        <v>80</v>
      </c>
      <c r="AD2" s="47" t="s">
        <v>88</v>
      </c>
      <c r="AE2" s="47" t="s">
        <v>73</v>
      </c>
      <c r="AF2" s="82">
        <v>8.4</v>
      </c>
    </row>
    <row r="3" spans="1:32" ht="13" x14ac:dyDescent="0.25">
      <c r="A3" s="89" t="s">
        <v>44</v>
      </c>
      <c r="B3" s="90"/>
      <c r="C3" s="98" t="str">
        <f>'Bolton Hill SC'!C3:E3</f>
        <v>ByProduct Recovery Ltd</v>
      </c>
      <c r="D3" s="98"/>
      <c r="E3" s="98"/>
      <c r="F3" s="88" t="s">
        <v>107</v>
      </c>
      <c r="G3" s="88"/>
      <c r="H3" s="92" t="s">
        <v>90</v>
      </c>
      <c r="I3" s="92"/>
      <c r="J3" s="92"/>
      <c r="AB3" s="46" t="s">
        <v>62</v>
      </c>
      <c r="AC3" s="46" t="s">
        <v>81</v>
      </c>
      <c r="AD3" s="47" t="s">
        <v>89</v>
      </c>
      <c r="AE3" s="47" t="s">
        <v>74</v>
      </c>
      <c r="AF3" s="82">
        <v>8.6</v>
      </c>
    </row>
    <row r="4" spans="1:32" ht="13" x14ac:dyDescent="0.25">
      <c r="A4" s="88" t="s">
        <v>0</v>
      </c>
      <c r="B4" s="88"/>
      <c r="C4" s="98" t="str">
        <f>'Bolton Hill SC'!C4:E4</f>
        <v>Ffynnon Cyff, Ferwig, Cardigan, Ceredigion, SA43 1QD</v>
      </c>
      <c r="D4" s="98"/>
      <c r="E4" s="98"/>
      <c r="F4" s="96" t="s">
        <v>1</v>
      </c>
      <c r="G4" s="96"/>
      <c r="H4" s="92" t="s">
        <v>121</v>
      </c>
      <c r="I4" s="92"/>
      <c r="J4" s="92"/>
      <c r="AB4" s="46" t="s">
        <v>57</v>
      </c>
      <c r="AC4" s="47" t="s">
        <v>82</v>
      </c>
      <c r="AD4" s="47" t="s">
        <v>90</v>
      </c>
      <c r="AE4" s="47" t="s">
        <v>75</v>
      </c>
      <c r="AF4" s="82">
        <v>8.8000000000000007</v>
      </c>
    </row>
    <row r="5" spans="1:32" ht="13" x14ac:dyDescent="0.25">
      <c r="A5" s="88" t="s">
        <v>51</v>
      </c>
      <c r="B5" s="88"/>
      <c r="C5" s="98" t="str">
        <f>'Bolton Hill SC'!C5:E5</f>
        <v>Rhiannon Smith</v>
      </c>
      <c r="D5" s="98"/>
      <c r="E5" s="98"/>
      <c r="F5" s="88" t="s">
        <v>45</v>
      </c>
      <c r="G5" s="88"/>
      <c r="H5" s="92">
        <v>6.5</v>
      </c>
      <c r="I5" s="92"/>
      <c r="J5" s="92"/>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8" t="s">
        <v>2</v>
      </c>
      <c r="B8" s="88"/>
      <c r="C8" s="56">
        <f>'Bolton Hill SC'!C8</f>
        <v>2</v>
      </c>
      <c r="D8" s="56" t="str">
        <f>'Bolton Hill SC'!D8</f>
        <v>3A</v>
      </c>
      <c r="E8" s="56" t="str">
        <f>'Bolton Hill SC'!E8</f>
        <v>3B</v>
      </c>
      <c r="F8" s="56">
        <f>'Bolton Hill SC'!F8</f>
        <v>14</v>
      </c>
      <c r="G8" s="56">
        <f>'Bolton Hill SC'!G8</f>
        <v>15</v>
      </c>
      <c r="H8" s="56">
        <f>'Bolton Hill SC'!H8</f>
        <v>16</v>
      </c>
      <c r="I8" s="56">
        <f>'Bolton Hill SC'!I8</f>
        <v>17</v>
      </c>
      <c r="J8" s="56">
        <f>'Bolton Hill SC'!J8</f>
        <v>19</v>
      </c>
      <c r="K8" s="56">
        <f>'Bolton Hill SC'!K8</f>
        <v>26</v>
      </c>
      <c r="L8" s="56">
        <f>'Bolton Hill SC'!L8</f>
        <v>27</v>
      </c>
      <c r="M8" s="56">
        <f>'Bolton Hill SC'!M8</f>
        <v>28</v>
      </c>
      <c r="N8" s="56">
        <f>'Bolton Hill SC'!N8</f>
        <v>29</v>
      </c>
      <c r="O8" s="56">
        <f>'Bolton Hill SC'!O8</f>
        <v>30</v>
      </c>
      <c r="P8" s="56">
        <f>'Bolton Hill SC'!P8</f>
        <v>31</v>
      </c>
      <c r="Q8" s="56">
        <f>'Bolton Hill SC'!Q8</f>
        <v>0</v>
      </c>
      <c r="R8" s="56">
        <f>'Bolton Hill SC'!R8</f>
        <v>0</v>
      </c>
      <c r="S8" s="56">
        <f>'Bolton Hill SC'!S8</f>
        <v>0</v>
      </c>
      <c r="T8" s="56">
        <f>'Bolton Hill SC'!T8</f>
        <v>0</v>
      </c>
      <c r="U8" s="56">
        <f>'Bolton Hill SC'!U8</f>
        <v>0</v>
      </c>
      <c r="V8" s="56">
        <f>'Bolton Hill SC'!V8</f>
        <v>0</v>
      </c>
      <c r="AB8" s="52"/>
      <c r="AC8" s="46"/>
      <c r="AD8" s="47"/>
      <c r="AE8" s="49" t="s">
        <v>76</v>
      </c>
      <c r="AF8" s="83">
        <v>1.4</v>
      </c>
    </row>
    <row r="9" spans="1:32" ht="13" x14ac:dyDescent="0.25">
      <c r="A9" s="88" t="s">
        <v>3</v>
      </c>
      <c r="B9" s="88"/>
      <c r="C9" s="56">
        <f>'Bolton Hill SC'!C9</f>
        <v>1</v>
      </c>
      <c r="D9" s="56">
        <f>'Bolton Hill SC'!D9</f>
        <v>1</v>
      </c>
      <c r="E9" s="56">
        <f>'Bolton Hill SC'!E9</f>
        <v>1</v>
      </c>
      <c r="F9" s="56" t="str">
        <f>'Bolton Hill SC'!F9</f>
        <v>M</v>
      </c>
      <c r="G9" s="56" t="str">
        <f>'Bolton Hill SC'!G9</f>
        <v>M</v>
      </c>
      <c r="H9" s="56" t="str">
        <f>'Bolton Hill SC'!H9</f>
        <v>M</v>
      </c>
      <c r="I9" s="56" t="str">
        <f>'Bolton Hill SC'!I9</f>
        <v>M</v>
      </c>
      <c r="J9" s="56" t="str">
        <f>'Bolton Hill SC'!J9</f>
        <v>M</v>
      </c>
      <c r="K9" s="56" t="str">
        <f>'Bolton Hill SC'!K9</f>
        <v>M</v>
      </c>
      <c r="L9" s="56" t="str">
        <f>'Bolton Hill SC'!L9</f>
        <v>M</v>
      </c>
      <c r="M9" s="56" t="str">
        <f>'Bolton Hill SC'!M9</f>
        <v>M</v>
      </c>
      <c r="N9" s="56" t="str">
        <f>'Bolton Hill SC'!N9</f>
        <v>M</v>
      </c>
      <c r="O9" s="56" t="str">
        <f>'Bolton Hill SC'!O9</f>
        <v>M</v>
      </c>
      <c r="P9" s="56" t="str">
        <f>'Bolton Hill SC'!P9</f>
        <v>M</v>
      </c>
      <c r="Q9" s="56">
        <f>'Bolton Hill SC'!Q9</f>
        <v>0</v>
      </c>
      <c r="R9" s="56">
        <f>'Bolton Hill SC'!R9</f>
        <v>0</v>
      </c>
      <c r="S9" s="56">
        <f>'Bolton Hill SC'!S9</f>
        <v>0</v>
      </c>
      <c r="T9" s="56">
        <f>'Bolton Hill SC'!T9</f>
        <v>0</v>
      </c>
      <c r="U9" s="56">
        <f>'Bolton Hill SC'!U9</f>
        <v>0</v>
      </c>
      <c r="V9" s="56">
        <f>'Bolton Hill SC'!V9</f>
        <v>0</v>
      </c>
      <c r="AB9" s="46"/>
      <c r="AC9" s="46"/>
      <c r="AD9" s="47"/>
      <c r="AE9" s="47" t="s">
        <v>97</v>
      </c>
      <c r="AF9" s="82">
        <v>1.7</v>
      </c>
    </row>
    <row r="10" spans="1:32" ht="13" x14ac:dyDescent="0.25">
      <c r="A10" s="88" t="s">
        <v>4</v>
      </c>
      <c r="B10" s="88"/>
      <c r="C10" s="56">
        <f>'Bolton Hill SC'!C10</f>
        <v>6.6</v>
      </c>
      <c r="D10" s="56">
        <f>'Bolton Hill SC'!D10</f>
        <v>6.4</v>
      </c>
      <c r="E10" s="56">
        <f>'Bolton Hill SC'!E10</f>
        <v>6.3</v>
      </c>
      <c r="F10" s="56">
        <f>'Bolton Hill SC'!F10</f>
        <v>6.4</v>
      </c>
      <c r="G10" s="56">
        <f>'Bolton Hill SC'!G10</f>
        <v>6</v>
      </c>
      <c r="H10" s="56">
        <f>'Bolton Hill SC'!H10</f>
        <v>6.1</v>
      </c>
      <c r="I10" s="56">
        <f>'Bolton Hill SC'!I10</f>
        <v>6</v>
      </c>
      <c r="J10" s="56">
        <f>'Bolton Hill SC'!J10</f>
        <v>6.4</v>
      </c>
      <c r="K10" s="56">
        <f>'Bolton Hill SC'!K10</f>
        <v>5.6</v>
      </c>
      <c r="L10" s="56">
        <f>'Bolton Hill SC'!L10</f>
        <v>6</v>
      </c>
      <c r="M10" s="56">
        <f>'Bolton Hill SC'!M10</f>
        <v>6.3</v>
      </c>
      <c r="N10" s="56">
        <f>'Bolton Hill SC'!N10</f>
        <v>6.6</v>
      </c>
      <c r="O10" s="56">
        <f>'Bolton Hill SC'!O10</f>
        <v>6.6</v>
      </c>
      <c r="P10" s="56">
        <f>'Bolton Hill SC'!P10</f>
        <v>6.1</v>
      </c>
      <c r="Q10" s="56">
        <f>'Bolton Hill SC'!Q10</f>
        <v>0</v>
      </c>
      <c r="R10" s="56">
        <f>'Bolton Hill SC'!R10</f>
        <v>0</v>
      </c>
      <c r="S10" s="56">
        <f>'Bolton Hill SC'!S10</f>
        <v>0</v>
      </c>
      <c r="T10" s="56">
        <f>'Bolton Hill SC'!T10</f>
        <v>0</v>
      </c>
      <c r="U10" s="56">
        <f>'Bolton Hill SC'!U10</f>
        <v>0</v>
      </c>
      <c r="V10" s="56">
        <f>'Bolton Hill SC'!V10</f>
        <v>0</v>
      </c>
      <c r="AB10" s="46"/>
      <c r="AC10" s="46"/>
      <c r="AD10" s="47"/>
      <c r="AE10" s="47" t="s">
        <v>98</v>
      </c>
      <c r="AF10" s="82">
        <v>2.1</v>
      </c>
    </row>
    <row r="11" spans="1:32" ht="13" x14ac:dyDescent="0.25">
      <c r="A11" s="88" t="s">
        <v>5</v>
      </c>
      <c r="B11" s="88"/>
      <c r="C11" s="56">
        <f>'Bolton Hill SC'!C11</f>
        <v>4</v>
      </c>
      <c r="D11" s="56">
        <f>'Bolton Hill SC'!D11</f>
        <v>3</v>
      </c>
      <c r="E11" s="56">
        <f>'Bolton Hill SC'!E11</f>
        <v>3</v>
      </c>
      <c r="F11" s="56">
        <f>'Bolton Hill SC'!F11</f>
        <v>0</v>
      </c>
      <c r="G11" s="56">
        <f>'Bolton Hill SC'!G11</f>
        <v>0</v>
      </c>
      <c r="H11" s="56">
        <f>'Bolton Hill SC'!H11</f>
        <v>1</v>
      </c>
      <c r="I11" s="56">
        <f>'Bolton Hill SC'!I11</f>
        <v>1</v>
      </c>
      <c r="J11" s="56">
        <f>'Bolton Hill SC'!J11</f>
        <v>0</v>
      </c>
      <c r="K11" s="56">
        <f>'Bolton Hill SC'!K11</f>
        <v>3</v>
      </c>
      <c r="L11" s="56">
        <f>'Bolton Hill SC'!L11</f>
        <v>2</v>
      </c>
      <c r="M11" s="56">
        <f>'Bolton Hill SC'!M11</f>
        <v>0</v>
      </c>
      <c r="N11" s="56">
        <f>'Bolton Hill SC'!N11</f>
        <v>3</v>
      </c>
      <c r="O11" s="56">
        <f>'Bolton Hill SC'!O11</f>
        <v>3</v>
      </c>
      <c r="P11" s="56">
        <f>'Bolton Hill SC'!P11</f>
        <v>1</v>
      </c>
      <c r="Q11" s="56">
        <f>'Bolton Hill SC'!Q11</f>
        <v>0</v>
      </c>
      <c r="R11" s="56">
        <f>'Bolton Hill SC'!R11</f>
        <v>0</v>
      </c>
      <c r="S11" s="56">
        <f>'Bolton Hill SC'!S11</f>
        <v>0</v>
      </c>
      <c r="T11" s="56">
        <f>'Bolton Hill SC'!T11</f>
        <v>0</v>
      </c>
      <c r="U11" s="56">
        <f>'Bolton Hill SC'!U11</f>
        <v>0</v>
      </c>
      <c r="V11" s="56">
        <f>'Bolton Hill SC'!V11</f>
        <v>0</v>
      </c>
      <c r="AB11" s="46"/>
      <c r="AC11" s="46"/>
      <c r="AD11" s="47"/>
      <c r="AE11" s="47" t="s">
        <v>77</v>
      </c>
      <c r="AF11" s="82">
        <v>5.9</v>
      </c>
    </row>
    <row r="12" spans="1:32" ht="13" x14ac:dyDescent="0.25">
      <c r="A12" s="88" t="s">
        <v>6</v>
      </c>
      <c r="B12" s="88"/>
      <c r="C12" s="56">
        <f>'Bolton Hill SC'!C12</f>
        <v>2</v>
      </c>
      <c r="D12" s="56">
        <f>'Bolton Hill SC'!D12</f>
        <v>2</v>
      </c>
      <c r="E12" s="56">
        <f>'Bolton Hill SC'!E12</f>
        <v>2</v>
      </c>
      <c r="F12" s="56">
        <f>'Bolton Hill SC'!F12</f>
        <v>2</v>
      </c>
      <c r="G12" s="56">
        <f>'Bolton Hill SC'!G12</f>
        <v>2</v>
      </c>
      <c r="H12" s="56">
        <f>'Bolton Hill SC'!H12</f>
        <v>3</v>
      </c>
      <c r="I12" s="56">
        <f>'Bolton Hill SC'!I12</f>
        <v>3</v>
      </c>
      <c r="J12" s="56">
        <f>'Bolton Hill SC'!J12</f>
        <v>2</v>
      </c>
      <c r="K12" s="56">
        <f>'Bolton Hill SC'!K12</f>
        <v>2</v>
      </c>
      <c r="L12" s="56">
        <f>'Bolton Hill SC'!L12</f>
        <v>2</v>
      </c>
      <c r="M12" s="56">
        <f>'Bolton Hill SC'!M12</f>
        <v>1</v>
      </c>
      <c r="N12" s="56">
        <f>'Bolton Hill SC'!N12</f>
        <v>2</v>
      </c>
      <c r="O12" s="56">
        <f>'Bolton Hill SC'!O12</f>
        <v>2</v>
      </c>
      <c r="P12" s="56">
        <f>'Bolton Hill SC'!P12</f>
        <v>2</v>
      </c>
      <c r="Q12" s="56">
        <f>'Bolton Hill SC'!Q12</f>
        <v>0</v>
      </c>
      <c r="R12" s="56">
        <f>'Bolton Hill SC'!R12</f>
        <v>0</v>
      </c>
      <c r="S12" s="56">
        <f>'Bolton Hill SC'!S12</f>
        <v>0</v>
      </c>
      <c r="T12" s="56">
        <f>'Bolton Hill SC'!T12</f>
        <v>0</v>
      </c>
      <c r="U12" s="56">
        <f>'Bolton Hill SC'!U12</f>
        <v>0</v>
      </c>
      <c r="V12" s="56">
        <f>'Bolton Hill SC'!V12</f>
        <v>0</v>
      </c>
      <c r="AB12" s="46"/>
      <c r="AC12" s="46"/>
      <c r="AD12" s="47"/>
      <c r="AE12" s="17" t="s">
        <v>110</v>
      </c>
      <c r="AF12" s="80">
        <v>3.2</v>
      </c>
    </row>
    <row r="13" spans="1:32" ht="14" x14ac:dyDescent="0.3">
      <c r="A13" s="88" t="s">
        <v>7</v>
      </c>
      <c r="B13" s="88"/>
      <c r="C13" s="56">
        <f>'Bolton Hill SC'!C13</f>
        <v>0</v>
      </c>
      <c r="D13" s="56">
        <f>'Bolton Hill SC'!D13</f>
        <v>0</v>
      </c>
      <c r="E13" s="56">
        <f>'Bolton Hill SC'!E13</f>
        <v>0</v>
      </c>
      <c r="F13" s="56">
        <f>'Bolton Hill SC'!F13</f>
        <v>0</v>
      </c>
      <c r="G13" s="56">
        <f>'Bolton Hill SC'!G13</f>
        <v>0</v>
      </c>
      <c r="H13" s="56">
        <f>'Bolton Hill SC'!H13</f>
        <v>0</v>
      </c>
      <c r="I13" s="56">
        <f>'Bolton Hill SC'!I13</f>
        <v>0</v>
      </c>
      <c r="J13" s="56">
        <f>'Bolton Hill SC'!J13</f>
        <v>0</v>
      </c>
      <c r="K13" s="56">
        <f>'Bolton Hill SC'!K13</f>
        <v>0</v>
      </c>
      <c r="L13" s="56">
        <f>'Bolton Hill SC'!L13</f>
        <v>0</v>
      </c>
      <c r="M13" s="56">
        <f>'Bolton Hill SC'!M13</f>
        <v>0</v>
      </c>
      <c r="N13" s="56">
        <f>'Bolton Hill SC'!N13</f>
        <v>0</v>
      </c>
      <c r="O13" s="56">
        <f>'Bolton Hill SC'!O13</f>
        <v>0</v>
      </c>
      <c r="P13" s="56">
        <f>'Bolton Hill SC'!P13</f>
        <v>0</v>
      </c>
      <c r="Q13" s="56">
        <f>'Bolton Hill SC'!Q13</f>
        <v>0</v>
      </c>
      <c r="R13" s="56">
        <f>'Bolton Hill SC'!R13</f>
        <v>0</v>
      </c>
      <c r="S13" s="56">
        <f>'Bolton Hill SC'!S13</f>
        <v>0</v>
      </c>
      <c r="T13" s="56">
        <f>'Bolton Hill SC'!T13</f>
        <v>0</v>
      </c>
      <c r="U13" s="56">
        <f>'Bolton Hill SC'!U13</f>
        <v>0</v>
      </c>
      <c r="V13" s="56">
        <f>'Bolton Hill SC'!V13</f>
        <v>0</v>
      </c>
      <c r="AB13" s="46"/>
      <c r="AC13" s="51"/>
      <c r="AD13" s="45"/>
      <c r="AE13" s="45"/>
      <c r="AF13" s="45"/>
    </row>
    <row r="14" spans="1:32" ht="13" x14ac:dyDescent="0.35">
      <c r="A14" s="87" t="s">
        <v>8</v>
      </c>
      <c r="B14" s="87"/>
      <c r="C14" s="57" t="str">
        <f>'Bolton Hill SC'!C14</f>
        <v>Spring wheat/barley</v>
      </c>
      <c r="D14" s="57" t="str">
        <f>'Bolton Hill SC'!D14</f>
        <v>Spring wheat/barley</v>
      </c>
      <c r="E14" s="57" t="str">
        <f>'Bolton Hill SC'!E14</f>
        <v>Spring wheat/barley</v>
      </c>
      <c r="F14" s="57" t="str">
        <f>'Bolton Hill SC'!F14</f>
        <v>Grass Silage (25% DM)</v>
      </c>
      <c r="G14" s="57" t="str">
        <f>'Bolton Hill SC'!G14</f>
        <v>Grass Silage (25% DM)</v>
      </c>
      <c r="H14" s="57" t="str">
        <f>'Bolton Hill SC'!H14</f>
        <v>Grass Silage (25% DM)</v>
      </c>
      <c r="I14" s="57" t="str">
        <f>'Bolton Hill SC'!I14</f>
        <v>Grass Silage (25% DM)</v>
      </c>
      <c r="J14" s="57" t="str">
        <f>'Bolton Hill SC'!J14</f>
        <v>Grass Silage (25% DM)</v>
      </c>
      <c r="K14" s="57" t="str">
        <f>'Bolton Hill SC'!K14</f>
        <v>Grass Silage (25% DM)</v>
      </c>
      <c r="L14" s="57" t="str">
        <f>'Bolton Hill SC'!L14</f>
        <v>Grass Silage (25% DM)</v>
      </c>
      <c r="M14" s="57" t="str">
        <f>'Bolton Hill SC'!M14</f>
        <v>Grass Silage (25% DM)</v>
      </c>
      <c r="N14" s="57" t="str">
        <f>'Bolton Hill SC'!N14</f>
        <v>Grass Silage (25% DM)</v>
      </c>
      <c r="O14" s="57" t="str">
        <f>'Bolton Hill SC'!O14</f>
        <v>Grass Silage (25% DM)</v>
      </c>
      <c r="P14" s="57" t="str">
        <f>'Bolton Hill SC'!P14</f>
        <v>Grass Silage (25% DM)</v>
      </c>
      <c r="Q14" s="57">
        <f>'Bolton Hill SC'!Q14</f>
        <v>0</v>
      </c>
      <c r="R14" s="57">
        <f>'Bolton Hill SC'!R14</f>
        <v>0</v>
      </c>
      <c r="S14" s="57">
        <f>'Bolton Hill SC'!S14</f>
        <v>0</v>
      </c>
      <c r="T14" s="57">
        <f>'Bolton Hill SC'!T14</f>
        <v>0</v>
      </c>
      <c r="U14" s="57">
        <f>'Bolton Hill SC'!U14</f>
        <v>0</v>
      </c>
      <c r="V14" s="57">
        <f>'Bolton Hill SC'!V14</f>
        <v>0</v>
      </c>
    </row>
    <row r="15" spans="1:32" ht="13" x14ac:dyDescent="0.35">
      <c r="A15" s="96" t="s">
        <v>9</v>
      </c>
      <c r="B15" s="96"/>
      <c r="C15" s="56">
        <f>'Bolton Hill SC'!C15</f>
        <v>5.5</v>
      </c>
      <c r="D15" s="56">
        <f>'Bolton Hill SC'!D15</f>
        <v>5.5</v>
      </c>
      <c r="E15" s="56">
        <f>'Bolton Hill SC'!E15</f>
        <v>5.5</v>
      </c>
      <c r="F15" s="56">
        <f>'Bolton Hill SC'!F15</f>
        <v>47</v>
      </c>
      <c r="G15" s="56">
        <f>'Bolton Hill SC'!G15</f>
        <v>47</v>
      </c>
      <c r="H15" s="56">
        <f>'Bolton Hill SC'!H15</f>
        <v>47</v>
      </c>
      <c r="I15" s="56">
        <f>'Bolton Hill SC'!I15</f>
        <v>47</v>
      </c>
      <c r="J15" s="56">
        <f>'Bolton Hill SC'!J15</f>
        <v>47</v>
      </c>
      <c r="K15" s="56">
        <f>'Bolton Hill SC'!K15</f>
        <v>47</v>
      </c>
      <c r="L15" s="56">
        <f>'Bolton Hill SC'!L15</f>
        <v>47</v>
      </c>
      <c r="M15" s="56">
        <f>'Bolton Hill SC'!M15</f>
        <v>47</v>
      </c>
      <c r="N15" s="56">
        <f>'Bolton Hill SC'!N15</f>
        <v>47</v>
      </c>
      <c r="O15" s="56">
        <f>'Bolton Hill SC'!O15</f>
        <v>47</v>
      </c>
      <c r="P15" s="56">
        <f>'Bolton Hill SC'!P15</f>
        <v>47</v>
      </c>
      <c r="Q15" s="56">
        <f>'Bolton Hill SC'!Q15</f>
        <v>0</v>
      </c>
      <c r="R15" s="56">
        <f>'Bolton Hill SC'!R15</f>
        <v>0</v>
      </c>
      <c r="S15" s="56">
        <f>'Bolton Hill SC'!S15</f>
        <v>0</v>
      </c>
      <c r="T15" s="56">
        <f>'Bolton Hill SC'!T15</f>
        <v>0</v>
      </c>
      <c r="U15" s="56">
        <f>'Bolton Hill SC'!U15</f>
        <v>0</v>
      </c>
      <c r="V15" s="56">
        <f>'Bolton Hill SC'!V15</f>
        <v>0</v>
      </c>
    </row>
    <row r="16" spans="1:32" ht="13" x14ac:dyDescent="0.35">
      <c r="A16" s="87" t="s">
        <v>46</v>
      </c>
      <c r="B16" s="87"/>
      <c r="C16" s="57" t="str">
        <f>'Bolton Hill SC'!C16</f>
        <v>Medium/Clay</v>
      </c>
      <c r="D16" s="57" t="str">
        <f>'Bolton Hill SC'!D16</f>
        <v>Medium/Clay</v>
      </c>
      <c r="E16" s="57" t="str">
        <f>'Bolton Hill SC'!E16</f>
        <v>Medium/Clay</v>
      </c>
      <c r="F16" s="57" t="str">
        <f>'Bolton Hill SC'!F16</f>
        <v>Medium/Clay</v>
      </c>
      <c r="G16" s="57" t="str">
        <f>'Bolton Hill SC'!G16</f>
        <v>Medium/Clay</v>
      </c>
      <c r="H16" s="57" t="str">
        <f>'Bolton Hill SC'!H16</f>
        <v>Medium/Clay</v>
      </c>
      <c r="I16" s="57" t="str">
        <f>'Bolton Hill SC'!I16</f>
        <v>Medium/Clay</v>
      </c>
      <c r="J16" s="57" t="str">
        <f>'Bolton Hill SC'!J16</f>
        <v>Medium/Clay</v>
      </c>
      <c r="K16" s="57" t="str">
        <f>'Bolton Hill SC'!K16</f>
        <v>Medium/Clay</v>
      </c>
      <c r="L16" s="57" t="str">
        <f>'Bolton Hill SC'!L16</f>
        <v>Medium/Clay</v>
      </c>
      <c r="M16" s="57" t="str">
        <f>'Bolton Hill SC'!M16</f>
        <v>Medium/Clay</v>
      </c>
      <c r="N16" s="57" t="str">
        <f>'Bolton Hill SC'!N16</f>
        <v>Medium/Clay</v>
      </c>
      <c r="O16" s="57" t="str">
        <f>'Bolton Hill SC'!O16</f>
        <v>Medium/Clay</v>
      </c>
      <c r="P16" s="57" t="str">
        <f>'Bolton Hill SC'!P16</f>
        <v>Medium/Clay</v>
      </c>
      <c r="Q16" s="57">
        <f>'Bolton Hill SC'!Q16</f>
        <v>0</v>
      </c>
      <c r="R16" s="57">
        <f>'Bolton Hill SC'!R16</f>
        <v>0</v>
      </c>
      <c r="S16" s="57">
        <f>'Bolton Hill SC'!S16</f>
        <v>0</v>
      </c>
      <c r="T16" s="57">
        <f>'Bolton Hill SC'!T16</f>
        <v>0</v>
      </c>
      <c r="U16" s="57">
        <f>'Bolton Hill SC'!U16</f>
        <v>0</v>
      </c>
      <c r="V16" s="57">
        <f>'Bolton Hill SC'!V16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47.3</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47.3</v>
      </c>
      <c r="E17" s="42">
        <f t="shared" si="0"/>
        <v>47.3</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79.899999999999991</v>
      </c>
      <c r="N17" s="42">
        <f t="shared" si="0"/>
        <v>79.899999999999991</v>
      </c>
      <c r="O17" s="42">
        <f t="shared" si="0"/>
        <v>79.899999999999991</v>
      </c>
      <c r="P17" s="42">
        <f t="shared" si="0"/>
        <v>79.899999999999991</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46.547392499999994</v>
      </c>
      <c r="D18" s="43">
        <f>$D28</f>
        <v>46.547392499999994</v>
      </c>
      <c r="E18" s="43">
        <f>$D29</f>
        <v>46.547392499999994</v>
      </c>
      <c r="F18" s="43">
        <f>$D30</f>
        <v>46.547392499999994</v>
      </c>
      <c r="G18" s="43">
        <f>$D31</f>
        <v>46.547392499999994</v>
      </c>
      <c r="H18" s="43">
        <f>$D32</f>
        <v>46.547392499999994</v>
      </c>
      <c r="I18" s="43">
        <f>$D33</f>
        <v>46.547392499999994</v>
      </c>
      <c r="J18" s="43">
        <f>$D34</f>
        <v>46.547392499999994</v>
      </c>
      <c r="K18" s="43">
        <f>$D35</f>
        <v>46.547392499999994</v>
      </c>
      <c r="L18" s="43">
        <f>$D36</f>
        <v>46.547392499999994</v>
      </c>
      <c r="M18" s="43">
        <f>$D37</f>
        <v>46.547392499999994</v>
      </c>
      <c r="N18" s="43">
        <f>$D38</f>
        <v>46.547392499999994</v>
      </c>
      <c r="O18" s="43">
        <f>$D39</f>
        <v>46.547392499999994</v>
      </c>
      <c r="P18" s="43">
        <f>$D40</f>
        <v>46.547392499999994</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-0.75260750000000343</v>
      </c>
      <c r="D19" s="43">
        <f t="shared" ref="D19:V19" si="1">D18-D17</f>
        <v>-0.75260750000000343</v>
      </c>
      <c r="E19" s="43">
        <f t="shared" si="1"/>
        <v>-0.75260750000000343</v>
      </c>
      <c r="F19" s="43">
        <f t="shared" si="1"/>
        <v>-33.352607499999998</v>
      </c>
      <c r="G19" s="43">
        <f t="shared" si="1"/>
        <v>-33.352607499999998</v>
      </c>
      <c r="H19" s="43">
        <f t="shared" si="1"/>
        <v>-33.352607499999998</v>
      </c>
      <c r="I19" s="43">
        <f t="shared" si="1"/>
        <v>-33.352607499999998</v>
      </c>
      <c r="J19" s="43">
        <f t="shared" si="1"/>
        <v>-33.352607499999998</v>
      </c>
      <c r="K19" s="43">
        <f t="shared" si="1"/>
        <v>-33.352607499999998</v>
      </c>
      <c r="L19" s="43">
        <f t="shared" si="1"/>
        <v>-33.352607499999998</v>
      </c>
      <c r="M19" s="43">
        <f t="shared" si="1"/>
        <v>-33.352607499999998</v>
      </c>
      <c r="N19" s="43">
        <f t="shared" si="1"/>
        <v>-33.352607499999998</v>
      </c>
      <c r="O19" s="43">
        <f t="shared" si="1"/>
        <v>-33.352607499999998</v>
      </c>
      <c r="P19" s="43">
        <f t="shared" si="1"/>
        <v>-33.352607499999998</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c r="Q23" s="37" t="s">
        <v>60</v>
      </c>
      <c r="R23" s="37"/>
      <c r="S23" s="37" t="s">
        <v>60</v>
      </c>
      <c r="T23" s="37"/>
      <c r="U23" s="37"/>
      <c r="V23" s="38"/>
      <c r="W23" s="38"/>
    </row>
    <row r="24" spans="1:32" s="14" customFormat="1" x14ac:dyDescent="0.35">
      <c r="A24" s="19"/>
      <c r="B24" s="41">
        <v>2.58</v>
      </c>
      <c r="C24" s="40">
        <v>1.1000000000000001</v>
      </c>
      <c r="D24" s="40">
        <v>0.315</v>
      </c>
      <c r="E24" s="40">
        <v>0.125</v>
      </c>
      <c r="F24" s="40">
        <v>1990</v>
      </c>
      <c r="G24" s="40">
        <v>45.5</v>
      </c>
      <c r="H24" s="40">
        <v>127</v>
      </c>
      <c r="I24" s="40">
        <v>4.99</v>
      </c>
      <c r="J24" s="40">
        <v>0.86</v>
      </c>
      <c r="K24" s="1">
        <v>0.77</v>
      </c>
      <c r="L24" s="40">
        <v>24</v>
      </c>
      <c r="M24" s="40">
        <v>27.5</v>
      </c>
      <c r="N24" s="40">
        <v>139000</v>
      </c>
      <c r="O24" s="40">
        <v>24800</v>
      </c>
      <c r="P24" s="40"/>
      <c r="Q24" s="40">
        <v>5620</v>
      </c>
      <c r="R24" s="40"/>
      <c r="S24" s="40">
        <v>14.9</v>
      </c>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2</v>
      </c>
      <c r="B27" s="39">
        <v>250</v>
      </c>
      <c r="C27" s="3">
        <f>IF(C$23="%w/w SAR",((C$24*10)*$B27),IF(C$23="%w/w DM",(((C$24*10)*($B$24/100))*$B27),IF(C$23="kg/t SAR",(C$24*$B27),IF(C$23="kg/t DM",((C$24*($B$24/100))*$B27),IF(C$23="mg/kg SAR",((C$24*0.001)*$B27),IF(C$23="mg/kg DM",(((C$24*0.001)*($B$24/100))*$B27),0))))))</f>
        <v>70.95</v>
      </c>
      <c r="D27" s="3">
        <f>(IF(D$23="%w/w SAR",((D$24*10)*$B27),IF(D$23="%w/w DM",(((D$24*10)*($B$24/100))*$B27),IF(D$23="kg/t SAR",(D$24*$B27),IF(D$23="kg/t DM",((D$24*($B$24/100))*$B27),IF(D$23="mg/kg SAR",((D$24*0.001)*$B27),IF(D$23="mg/kg DM",(((D$24*0.001)*($B$24/100))*$B27),"0")))))))*2.291</f>
        <v>46.547392499999994</v>
      </c>
      <c r="E27" s="3">
        <f>(IF(E$23="%w/w SAR",((E$24*10)*$B27),IF(E$23="%w/w DM",(((E$24*10)*($B$24/100))*$B27),IF(E$23="kg/t SAR",(E$24*$B27),IF(E$23="kg/t DM",((E$24*($B$24/100))*$B27),IF(E$23="mg/kg SAR",((E$24*0.001)*$B27),IF(E$23="mg/kg DM",(((E$24*0.001)*($B$24/100))*$B27),"0")))))))*1.205</f>
        <v>9.7153125000000014</v>
      </c>
      <c r="F27" s="3">
        <f>(IF(F$23="%w/w SAR",((F$24*10)*$B27),IF(F$23="%w/w DM",(((F$24*10)*($B$24/100))*$B27),IF(F$23="kg/t SAR",(F$24*$B27),IF(F$23="kg/t DM",((F$24*($B$24/100))*$B27),IF(F$23="mg/kg SAR",((F$24*0.001)*$B27),IF(F$23="mg/kg DM",(((F$24*0.001)*($B$24/100))*$B27),"0")))))))*1.658</f>
        <v>21.281258999999999</v>
      </c>
      <c r="G27" s="3">
        <f t="shared" ref="G27:P42" si="2">IF(G$23="%w/w SAR",((G$24*10)*$B27),IF(G$23="%w/w DM",(((G$24*10)*($B$24/100))*$B27),IF(G$23="kg/t SAR",(G$24*$B27),IF(G$23="kg/t DM",((G$24*($B$24/100))*$B27),IF(G$23="mg/kg SAR",((G$24*0.001)*$B27),IF(G$23="mg/kg DM",(((G$24*0.001)*($B$24/100))*$B27),0))))))</f>
        <v>0.29347500000000004</v>
      </c>
      <c r="H27" s="3">
        <f t="shared" si="2"/>
        <v>0.81915000000000004</v>
      </c>
      <c r="I27" s="3">
        <f t="shared" si="2"/>
        <v>3.2185500000000006E-2</v>
      </c>
      <c r="J27" s="3">
        <f t="shared" si="2"/>
        <v>5.5469999999999998E-3</v>
      </c>
      <c r="K27" s="3">
        <f t="shared" si="2"/>
        <v>4.9665000000000004E-3</v>
      </c>
      <c r="L27" s="3">
        <f t="shared" si="2"/>
        <v>0.15479999999999999</v>
      </c>
      <c r="M27" s="3">
        <f t="shared" si="2"/>
        <v>0.17737499999999998</v>
      </c>
      <c r="N27" s="3">
        <f t="shared" si="2"/>
        <v>896.55</v>
      </c>
      <c r="O27" s="3">
        <f t="shared" si="2"/>
        <v>159.95999999999998</v>
      </c>
      <c r="P27" s="3">
        <f t="shared" si="2"/>
        <v>0</v>
      </c>
      <c r="Q27" s="3">
        <f>(IF(Q$23="%w/w SAR",((Q$24*10)*$B27),IF(Q$23="%w/w DM",(((Q$24*10)*($B$24/100))*$B27),IF(Q$23="kg/t SAR",(Q$24*$B27),IF(Q$23="kg/t DM",((Q$24*($B$24/100))*$B27),IF(Q$23="mg/kg SAR",((Q$24*0.001)*$B27),IF(Q$23="mg/kg DM",(((Q$24*0.001)*($B$24/100))*$B27),0)))))))*2.5</f>
        <v>90.622500000000002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9.6104999999999996E-2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33" t="str">
        <f>D8</f>
        <v>3A</v>
      </c>
      <c r="B28" s="39">
        <v>250</v>
      </c>
      <c r="C28" s="3">
        <f t="shared" ref="C28:C46" si="3">IF(C$23="%w/w SAR",((C$24*10)*$B28),IF(C$23="%w/w DM",(((C$24*10)*($B$24/100))*$B28),IF(C$23="kg/t SAR",(C$24*$B28),IF(C$23="kg/t DM",((C$24*($B$24/100))*$B28),IF(C$23="mg/kg SAR",((C$24*0.001)*$B28),IF(C$23="mg/kg DM",(((C$24*0.001)*($B$24/100))*$B28),0))))))</f>
        <v>70.95</v>
      </c>
      <c r="D28" s="3">
        <f t="shared" ref="D28:D46" si="4">(IF(D$23="%w/w SAR",((D$24*10)*$B28),IF(D$23="%w/w DM",(((D$24*10)*($B$24/100))*$B28),IF(D$23="kg/t SAR",(D$24*$B28),IF(D$23="kg/t DM",((D$24*($B$24/100))*$B28),IF(D$23="mg/kg SAR",((D$24*0.001)*$B28),IF(D$23="mg/kg DM",(((D$24*0.001)*($B$24/100))*$B28),"0")))))))*2.291</f>
        <v>46.547392499999994</v>
      </c>
      <c r="E28" s="3">
        <f t="shared" ref="E28:E46" si="5">(IF(E$23="%w/w SAR",((E$24*10)*$B28),IF(E$23="%w/w DM",(((E$24*10)*($B$24/100))*$B28),IF(E$23="kg/t SAR",(E$24*$B28),IF(E$23="kg/t DM",((E$24*($B$24/100))*$B28),IF(E$23="mg/kg SAR",((E$24*0.001)*$B28),IF(E$23="mg/kg DM",(((E$24*0.001)*($B$24/100))*$B28),"0")))))))*1.205</f>
        <v>9.7153125000000014</v>
      </c>
      <c r="F28" s="3">
        <f t="shared" ref="F28:F46" si="6">(IF(F$23="%w/w SAR",((F$24*10)*$B28),IF(F$23="%w/w DM",(((F$24*10)*($B$24/100))*$B28),IF(F$23="kg/t SAR",(F$24*$B28),IF(F$23="kg/t DM",((F$24*($B$24/100))*$B28),IF(F$23="mg/kg SAR",((F$24*0.001)*$B28),IF(F$23="mg/kg DM",(((F$24*0.001)*($B$24/100))*$B28),"0")))))))*1.658</f>
        <v>21.281258999999999</v>
      </c>
      <c r="G28" s="3">
        <f t="shared" si="2"/>
        <v>0.29347500000000004</v>
      </c>
      <c r="H28" s="3">
        <f t="shared" si="2"/>
        <v>0.81915000000000004</v>
      </c>
      <c r="I28" s="3">
        <f t="shared" si="2"/>
        <v>3.2185500000000006E-2</v>
      </c>
      <c r="J28" s="3">
        <f t="shared" si="2"/>
        <v>5.5469999999999998E-3</v>
      </c>
      <c r="K28" s="3">
        <f t="shared" si="2"/>
        <v>4.9665000000000004E-3</v>
      </c>
      <c r="L28" s="3">
        <f t="shared" si="2"/>
        <v>0.15479999999999999</v>
      </c>
      <c r="M28" s="3">
        <f t="shared" si="2"/>
        <v>0.17737499999999998</v>
      </c>
      <c r="N28" s="3">
        <f t="shared" si="2"/>
        <v>896.55</v>
      </c>
      <c r="O28" s="3">
        <f t="shared" si="2"/>
        <v>159.95999999999998</v>
      </c>
      <c r="P28" s="3">
        <f t="shared" si="2"/>
        <v>0</v>
      </c>
      <c r="Q28" s="3">
        <f t="shared" ref="Q28:Q46" si="7">(IF(Q$23="%w/w SAR",((Q$24*10)*$B28),IF(Q$23="%w/w DM",(((Q$24*10)*($B$24/100))*$B28),IF(Q$23="kg/t SAR",(Q$24*$B28),IF(Q$23="kg/t DM",((Q$24*($B$24/100))*$B28),IF(Q$23="mg/kg SAR",((Q$24*0.001)*$B28),IF(Q$23="mg/kg DM",(((Q$24*0.001)*($B$24/100))*$B28),0)))))))*2.5</f>
        <v>90.622500000000002</v>
      </c>
      <c r="R28" s="3">
        <f t="shared" ref="R28:U46" si="8">IF(R$23="%w/w SAR",((R$24*10)*$B28),IF(R$23="%w/w DM",(((R$24*10)*($B$24/100))*$B28),IF(R$23="kg/t SAR",(R$24*$B28),IF(R$23="kg/t DM",((R$24*($B$24/100))*$B28),IF(R$23="mg/kg SAR",((R$24*0.001)*$B28),IF(R$23="mg/kg DM",(((R$24*0.001)*($B$24/100))*$B28),0))))))</f>
        <v>0</v>
      </c>
      <c r="S28" s="3">
        <f t="shared" si="8"/>
        <v>9.6104999999999996E-2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3B</v>
      </c>
      <c r="B29" s="39">
        <v>250</v>
      </c>
      <c r="C29" s="3">
        <f t="shared" si="3"/>
        <v>70.95</v>
      </c>
      <c r="D29" s="3">
        <f t="shared" si="4"/>
        <v>46.547392499999994</v>
      </c>
      <c r="E29" s="3">
        <f t="shared" si="5"/>
        <v>9.7153125000000014</v>
      </c>
      <c r="F29" s="3">
        <f t="shared" si="6"/>
        <v>21.281258999999999</v>
      </c>
      <c r="G29" s="3">
        <f t="shared" si="2"/>
        <v>0.29347500000000004</v>
      </c>
      <c r="H29" s="3">
        <f t="shared" si="2"/>
        <v>0.81915000000000004</v>
      </c>
      <c r="I29" s="3">
        <f t="shared" si="2"/>
        <v>3.2185500000000006E-2</v>
      </c>
      <c r="J29" s="3">
        <f t="shared" si="2"/>
        <v>5.5469999999999998E-3</v>
      </c>
      <c r="K29" s="3">
        <f t="shared" si="2"/>
        <v>4.9665000000000004E-3</v>
      </c>
      <c r="L29" s="3">
        <f t="shared" si="2"/>
        <v>0.15479999999999999</v>
      </c>
      <c r="M29" s="3">
        <f t="shared" si="2"/>
        <v>0.17737499999999998</v>
      </c>
      <c r="N29" s="3">
        <f t="shared" si="2"/>
        <v>896.55</v>
      </c>
      <c r="O29" s="3">
        <f t="shared" si="2"/>
        <v>159.95999999999998</v>
      </c>
      <c r="P29" s="3">
        <f t="shared" si="2"/>
        <v>0</v>
      </c>
      <c r="Q29" s="3">
        <f t="shared" si="7"/>
        <v>90.622500000000002</v>
      </c>
      <c r="R29" s="3">
        <f t="shared" si="8"/>
        <v>0</v>
      </c>
      <c r="S29" s="3">
        <f t="shared" si="8"/>
        <v>9.6104999999999996E-2</v>
      </c>
      <c r="T29" s="3">
        <f t="shared" si="8"/>
        <v>0</v>
      </c>
      <c r="U29" s="3">
        <f t="shared" si="8"/>
        <v>0</v>
      </c>
      <c r="V29" s="3">
        <f t="shared" si="9"/>
        <v>0</v>
      </c>
      <c r="W29" s="3">
        <f t="shared" si="10"/>
        <v>0</v>
      </c>
      <c r="AB29" s="16"/>
      <c r="AC29" s="16"/>
      <c r="AD29" s="16"/>
      <c r="AE29" s="16"/>
      <c r="AF29" s="16"/>
    </row>
    <row r="30" spans="1:32" s="20" customFormat="1" ht="13" x14ac:dyDescent="0.35">
      <c r="A30" s="33">
        <f>F8</f>
        <v>14</v>
      </c>
      <c r="B30" s="39">
        <v>250</v>
      </c>
      <c r="C30" s="3">
        <f t="shared" si="3"/>
        <v>70.95</v>
      </c>
      <c r="D30" s="3">
        <f t="shared" si="4"/>
        <v>46.547392499999994</v>
      </c>
      <c r="E30" s="3">
        <f t="shared" si="5"/>
        <v>9.7153125000000014</v>
      </c>
      <c r="F30" s="3">
        <f t="shared" si="6"/>
        <v>21.281258999999999</v>
      </c>
      <c r="G30" s="3">
        <f t="shared" si="2"/>
        <v>0.29347500000000004</v>
      </c>
      <c r="H30" s="3">
        <f t="shared" si="2"/>
        <v>0.81915000000000004</v>
      </c>
      <c r="I30" s="3">
        <f t="shared" si="2"/>
        <v>3.2185500000000006E-2</v>
      </c>
      <c r="J30" s="3">
        <f t="shared" si="2"/>
        <v>5.5469999999999998E-3</v>
      </c>
      <c r="K30" s="3">
        <f t="shared" si="2"/>
        <v>4.9665000000000004E-3</v>
      </c>
      <c r="L30" s="3">
        <f t="shared" si="2"/>
        <v>0.15479999999999999</v>
      </c>
      <c r="M30" s="3">
        <f t="shared" si="2"/>
        <v>0.17737499999999998</v>
      </c>
      <c r="N30" s="3">
        <f t="shared" si="2"/>
        <v>896.55</v>
      </c>
      <c r="O30" s="3">
        <f t="shared" si="2"/>
        <v>159.95999999999998</v>
      </c>
      <c r="P30" s="3">
        <f t="shared" si="2"/>
        <v>0</v>
      </c>
      <c r="Q30" s="3">
        <f t="shared" si="7"/>
        <v>90.622500000000002</v>
      </c>
      <c r="R30" s="3">
        <f t="shared" si="8"/>
        <v>0</v>
      </c>
      <c r="S30" s="3">
        <f t="shared" si="8"/>
        <v>9.6104999999999996E-2</v>
      </c>
      <c r="T30" s="3">
        <f t="shared" si="8"/>
        <v>0</v>
      </c>
      <c r="U30" s="3">
        <f t="shared" si="8"/>
        <v>0</v>
      </c>
      <c r="V30" s="3">
        <f t="shared" si="9"/>
        <v>0</v>
      </c>
      <c r="W30" s="3">
        <f t="shared" si="10"/>
        <v>0</v>
      </c>
      <c r="AB30" s="16"/>
      <c r="AC30" s="16"/>
      <c r="AD30" s="16"/>
      <c r="AE30" s="16"/>
      <c r="AF30" s="16"/>
    </row>
    <row r="31" spans="1:32" s="20" customFormat="1" ht="13" x14ac:dyDescent="0.35">
      <c r="A31" s="33">
        <f>G8</f>
        <v>15</v>
      </c>
      <c r="B31" s="39">
        <v>250</v>
      </c>
      <c r="C31" s="3">
        <f t="shared" si="3"/>
        <v>70.95</v>
      </c>
      <c r="D31" s="3">
        <f t="shared" si="4"/>
        <v>46.547392499999994</v>
      </c>
      <c r="E31" s="3">
        <f t="shared" si="5"/>
        <v>9.7153125000000014</v>
      </c>
      <c r="F31" s="3">
        <f t="shared" si="6"/>
        <v>21.281258999999999</v>
      </c>
      <c r="G31" s="3">
        <f t="shared" si="2"/>
        <v>0.29347500000000004</v>
      </c>
      <c r="H31" s="3">
        <f t="shared" si="2"/>
        <v>0.81915000000000004</v>
      </c>
      <c r="I31" s="3">
        <f t="shared" si="2"/>
        <v>3.2185500000000006E-2</v>
      </c>
      <c r="J31" s="3">
        <f t="shared" si="2"/>
        <v>5.5469999999999998E-3</v>
      </c>
      <c r="K31" s="3">
        <f t="shared" si="2"/>
        <v>4.9665000000000004E-3</v>
      </c>
      <c r="L31" s="3">
        <f t="shared" si="2"/>
        <v>0.15479999999999999</v>
      </c>
      <c r="M31" s="3">
        <f t="shared" si="2"/>
        <v>0.17737499999999998</v>
      </c>
      <c r="N31" s="3">
        <f t="shared" si="2"/>
        <v>896.55</v>
      </c>
      <c r="O31" s="3">
        <f t="shared" si="2"/>
        <v>159.95999999999998</v>
      </c>
      <c r="P31" s="3">
        <f t="shared" si="2"/>
        <v>0</v>
      </c>
      <c r="Q31" s="3">
        <f t="shared" si="7"/>
        <v>90.622500000000002</v>
      </c>
      <c r="R31" s="3">
        <f t="shared" si="8"/>
        <v>0</v>
      </c>
      <c r="S31" s="3">
        <f t="shared" si="8"/>
        <v>9.6104999999999996E-2</v>
      </c>
      <c r="T31" s="3">
        <f t="shared" si="8"/>
        <v>0</v>
      </c>
      <c r="U31" s="3">
        <f t="shared" si="8"/>
        <v>0</v>
      </c>
      <c r="V31" s="3">
        <f t="shared" si="9"/>
        <v>0</v>
      </c>
      <c r="W31" s="3">
        <f t="shared" si="10"/>
        <v>0</v>
      </c>
      <c r="AB31" s="16"/>
      <c r="AC31" s="16"/>
      <c r="AD31" s="16"/>
      <c r="AE31" s="16"/>
      <c r="AF31" s="16"/>
    </row>
    <row r="32" spans="1:32" s="20" customFormat="1" ht="13" x14ac:dyDescent="0.35">
      <c r="A32" s="33">
        <f>H8</f>
        <v>16</v>
      </c>
      <c r="B32" s="39">
        <v>250</v>
      </c>
      <c r="C32" s="3">
        <f t="shared" si="3"/>
        <v>70.95</v>
      </c>
      <c r="D32" s="3">
        <f t="shared" si="4"/>
        <v>46.547392499999994</v>
      </c>
      <c r="E32" s="3">
        <f t="shared" si="5"/>
        <v>9.7153125000000014</v>
      </c>
      <c r="F32" s="3">
        <f t="shared" si="6"/>
        <v>21.281258999999999</v>
      </c>
      <c r="G32" s="3">
        <f t="shared" si="2"/>
        <v>0.29347500000000004</v>
      </c>
      <c r="H32" s="3">
        <f t="shared" si="2"/>
        <v>0.81915000000000004</v>
      </c>
      <c r="I32" s="3">
        <f t="shared" si="2"/>
        <v>3.2185500000000006E-2</v>
      </c>
      <c r="J32" s="3">
        <f t="shared" si="2"/>
        <v>5.5469999999999998E-3</v>
      </c>
      <c r="K32" s="3">
        <f t="shared" si="2"/>
        <v>4.9665000000000004E-3</v>
      </c>
      <c r="L32" s="3">
        <f t="shared" si="2"/>
        <v>0.15479999999999999</v>
      </c>
      <c r="M32" s="3">
        <f t="shared" si="2"/>
        <v>0.17737499999999998</v>
      </c>
      <c r="N32" s="3">
        <f t="shared" si="2"/>
        <v>896.55</v>
      </c>
      <c r="O32" s="3">
        <f t="shared" si="2"/>
        <v>159.95999999999998</v>
      </c>
      <c r="P32" s="3">
        <f t="shared" si="2"/>
        <v>0</v>
      </c>
      <c r="Q32" s="3">
        <f t="shared" si="7"/>
        <v>90.622500000000002</v>
      </c>
      <c r="R32" s="3">
        <f t="shared" si="8"/>
        <v>0</v>
      </c>
      <c r="S32" s="3">
        <f t="shared" si="8"/>
        <v>9.6104999999999996E-2</v>
      </c>
      <c r="T32" s="3">
        <f t="shared" si="8"/>
        <v>0</v>
      </c>
      <c r="U32" s="3">
        <f t="shared" si="8"/>
        <v>0</v>
      </c>
      <c r="V32" s="3">
        <f t="shared" si="9"/>
        <v>0</v>
      </c>
      <c r="W32" s="3">
        <f t="shared" si="10"/>
        <v>0</v>
      </c>
      <c r="AB32" s="16"/>
      <c r="AC32" s="16"/>
      <c r="AD32" s="16"/>
      <c r="AE32" s="16"/>
      <c r="AF32" s="16"/>
    </row>
    <row r="33" spans="1:32" s="20" customFormat="1" ht="13" x14ac:dyDescent="0.35">
      <c r="A33" s="33">
        <f>I8</f>
        <v>17</v>
      </c>
      <c r="B33" s="39">
        <v>250</v>
      </c>
      <c r="C33" s="3">
        <f t="shared" si="3"/>
        <v>70.95</v>
      </c>
      <c r="D33" s="3">
        <f t="shared" si="4"/>
        <v>46.547392499999994</v>
      </c>
      <c r="E33" s="3">
        <f t="shared" si="5"/>
        <v>9.7153125000000014</v>
      </c>
      <c r="F33" s="3">
        <f t="shared" si="6"/>
        <v>21.281258999999999</v>
      </c>
      <c r="G33" s="3">
        <f t="shared" si="2"/>
        <v>0.29347500000000004</v>
      </c>
      <c r="H33" s="3">
        <f t="shared" si="2"/>
        <v>0.81915000000000004</v>
      </c>
      <c r="I33" s="3">
        <f t="shared" si="2"/>
        <v>3.2185500000000006E-2</v>
      </c>
      <c r="J33" s="3">
        <f t="shared" si="2"/>
        <v>5.5469999999999998E-3</v>
      </c>
      <c r="K33" s="3">
        <f t="shared" si="2"/>
        <v>4.9665000000000004E-3</v>
      </c>
      <c r="L33" s="3">
        <f t="shared" si="2"/>
        <v>0.15479999999999999</v>
      </c>
      <c r="M33" s="3">
        <f t="shared" si="2"/>
        <v>0.17737499999999998</v>
      </c>
      <c r="N33" s="3">
        <f t="shared" si="2"/>
        <v>896.55</v>
      </c>
      <c r="O33" s="3">
        <f t="shared" si="2"/>
        <v>159.95999999999998</v>
      </c>
      <c r="P33" s="3">
        <f t="shared" si="2"/>
        <v>0</v>
      </c>
      <c r="Q33" s="3">
        <f t="shared" si="7"/>
        <v>90.622500000000002</v>
      </c>
      <c r="R33" s="3">
        <f t="shared" si="8"/>
        <v>0</v>
      </c>
      <c r="S33" s="3">
        <f t="shared" si="8"/>
        <v>9.6104999999999996E-2</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v>250</v>
      </c>
      <c r="C34" s="3">
        <f t="shared" si="3"/>
        <v>70.95</v>
      </c>
      <c r="D34" s="3">
        <f t="shared" si="4"/>
        <v>46.547392499999994</v>
      </c>
      <c r="E34" s="3">
        <f t="shared" si="5"/>
        <v>9.7153125000000014</v>
      </c>
      <c r="F34" s="3">
        <f t="shared" si="6"/>
        <v>21.281258999999999</v>
      </c>
      <c r="G34" s="3">
        <f t="shared" si="2"/>
        <v>0.29347500000000004</v>
      </c>
      <c r="H34" s="3">
        <f t="shared" si="2"/>
        <v>0.81915000000000004</v>
      </c>
      <c r="I34" s="3">
        <f t="shared" si="2"/>
        <v>3.2185500000000006E-2</v>
      </c>
      <c r="J34" s="3">
        <f t="shared" si="2"/>
        <v>5.5469999999999998E-3</v>
      </c>
      <c r="K34" s="3">
        <f t="shared" si="2"/>
        <v>4.9665000000000004E-3</v>
      </c>
      <c r="L34" s="3">
        <f t="shared" si="2"/>
        <v>0.15479999999999999</v>
      </c>
      <c r="M34" s="3">
        <f t="shared" si="2"/>
        <v>0.17737499999999998</v>
      </c>
      <c r="N34" s="3">
        <f t="shared" si="2"/>
        <v>896.55</v>
      </c>
      <c r="O34" s="3">
        <f t="shared" si="2"/>
        <v>159.95999999999998</v>
      </c>
      <c r="P34" s="3">
        <f t="shared" si="2"/>
        <v>0</v>
      </c>
      <c r="Q34" s="3">
        <f t="shared" si="7"/>
        <v>90.622500000000002</v>
      </c>
      <c r="R34" s="3">
        <f t="shared" si="8"/>
        <v>0</v>
      </c>
      <c r="S34" s="3">
        <f t="shared" si="8"/>
        <v>9.6104999999999996E-2</v>
      </c>
      <c r="T34" s="3">
        <f t="shared" si="8"/>
        <v>0</v>
      </c>
      <c r="U34" s="3">
        <f t="shared" si="8"/>
        <v>0</v>
      </c>
      <c r="V34" s="3">
        <f t="shared" si="9"/>
        <v>0</v>
      </c>
      <c r="W34" s="3">
        <f t="shared" si="10"/>
        <v>0</v>
      </c>
      <c r="AB34" s="16"/>
      <c r="AC34" s="16"/>
      <c r="AD34" s="16"/>
      <c r="AE34" s="16"/>
      <c r="AF34" s="16"/>
    </row>
    <row r="35" spans="1:32" s="20" customFormat="1" ht="13" x14ac:dyDescent="0.35">
      <c r="A35" s="33">
        <f>K8</f>
        <v>26</v>
      </c>
      <c r="B35" s="39">
        <v>250</v>
      </c>
      <c r="C35" s="3">
        <f t="shared" si="3"/>
        <v>70.95</v>
      </c>
      <c r="D35" s="3">
        <f t="shared" si="4"/>
        <v>46.547392499999994</v>
      </c>
      <c r="E35" s="3">
        <f t="shared" si="5"/>
        <v>9.7153125000000014</v>
      </c>
      <c r="F35" s="3">
        <f t="shared" si="6"/>
        <v>21.281258999999999</v>
      </c>
      <c r="G35" s="3">
        <f t="shared" si="2"/>
        <v>0.29347500000000004</v>
      </c>
      <c r="H35" s="3">
        <f t="shared" si="2"/>
        <v>0.81915000000000004</v>
      </c>
      <c r="I35" s="3">
        <f t="shared" si="2"/>
        <v>3.2185500000000006E-2</v>
      </c>
      <c r="J35" s="3">
        <f t="shared" si="2"/>
        <v>5.5469999999999998E-3</v>
      </c>
      <c r="K35" s="3">
        <f t="shared" si="2"/>
        <v>4.9665000000000004E-3</v>
      </c>
      <c r="L35" s="3">
        <f t="shared" si="2"/>
        <v>0.15479999999999999</v>
      </c>
      <c r="M35" s="3">
        <f t="shared" si="2"/>
        <v>0.17737499999999998</v>
      </c>
      <c r="N35" s="3">
        <f t="shared" si="2"/>
        <v>896.55</v>
      </c>
      <c r="O35" s="3">
        <f t="shared" si="2"/>
        <v>159.95999999999998</v>
      </c>
      <c r="P35" s="3">
        <f t="shared" si="2"/>
        <v>0</v>
      </c>
      <c r="Q35" s="3">
        <f t="shared" si="7"/>
        <v>90.622500000000002</v>
      </c>
      <c r="R35" s="3">
        <f t="shared" si="8"/>
        <v>0</v>
      </c>
      <c r="S35" s="3">
        <f t="shared" si="8"/>
        <v>9.6104999999999996E-2</v>
      </c>
      <c r="T35" s="3">
        <f t="shared" si="8"/>
        <v>0</v>
      </c>
      <c r="U35" s="3">
        <f t="shared" si="8"/>
        <v>0</v>
      </c>
      <c r="V35" s="3">
        <f t="shared" si="9"/>
        <v>0</v>
      </c>
      <c r="W35" s="3">
        <f t="shared" si="10"/>
        <v>0</v>
      </c>
      <c r="AB35" s="16"/>
      <c r="AC35" s="16"/>
      <c r="AD35" s="16"/>
      <c r="AE35" s="16"/>
      <c r="AF35" s="16"/>
    </row>
    <row r="36" spans="1:32" s="20" customFormat="1" ht="13" x14ac:dyDescent="0.35">
      <c r="A36" s="33">
        <f>L8</f>
        <v>27</v>
      </c>
      <c r="B36" s="39">
        <v>250</v>
      </c>
      <c r="C36" s="3">
        <f t="shared" si="3"/>
        <v>70.95</v>
      </c>
      <c r="D36" s="3">
        <f t="shared" si="4"/>
        <v>46.547392499999994</v>
      </c>
      <c r="E36" s="3">
        <f t="shared" si="5"/>
        <v>9.7153125000000014</v>
      </c>
      <c r="F36" s="3">
        <f t="shared" si="6"/>
        <v>21.281258999999999</v>
      </c>
      <c r="G36" s="3">
        <f t="shared" si="2"/>
        <v>0.29347500000000004</v>
      </c>
      <c r="H36" s="3">
        <f t="shared" si="2"/>
        <v>0.81915000000000004</v>
      </c>
      <c r="I36" s="3">
        <f t="shared" si="2"/>
        <v>3.2185500000000006E-2</v>
      </c>
      <c r="J36" s="3">
        <f t="shared" si="2"/>
        <v>5.5469999999999998E-3</v>
      </c>
      <c r="K36" s="3">
        <f t="shared" si="2"/>
        <v>4.9665000000000004E-3</v>
      </c>
      <c r="L36" s="3">
        <f t="shared" si="2"/>
        <v>0.15479999999999999</v>
      </c>
      <c r="M36" s="3">
        <f t="shared" si="2"/>
        <v>0.17737499999999998</v>
      </c>
      <c r="N36" s="3">
        <f t="shared" si="2"/>
        <v>896.55</v>
      </c>
      <c r="O36" s="3">
        <f t="shared" si="2"/>
        <v>159.95999999999998</v>
      </c>
      <c r="P36" s="3">
        <f t="shared" si="2"/>
        <v>0</v>
      </c>
      <c r="Q36" s="3">
        <f t="shared" si="7"/>
        <v>90.622500000000002</v>
      </c>
      <c r="R36" s="3">
        <f t="shared" si="8"/>
        <v>0</v>
      </c>
      <c r="S36" s="3">
        <f t="shared" si="8"/>
        <v>9.6104999999999996E-2</v>
      </c>
      <c r="T36" s="3">
        <f t="shared" si="8"/>
        <v>0</v>
      </c>
      <c r="U36" s="3">
        <f t="shared" si="8"/>
        <v>0</v>
      </c>
      <c r="V36" s="3">
        <f t="shared" si="9"/>
        <v>0</v>
      </c>
      <c r="W36" s="3">
        <f t="shared" si="10"/>
        <v>0</v>
      </c>
      <c r="AB36" s="16"/>
      <c r="AC36" s="16"/>
      <c r="AD36" s="16"/>
      <c r="AE36" s="16"/>
      <c r="AF36" s="16"/>
    </row>
    <row r="37" spans="1:32" s="20" customFormat="1" ht="13" x14ac:dyDescent="0.35">
      <c r="A37" s="33">
        <f>M8</f>
        <v>28</v>
      </c>
      <c r="B37" s="39">
        <v>250</v>
      </c>
      <c r="C37" s="3">
        <f t="shared" si="3"/>
        <v>70.95</v>
      </c>
      <c r="D37" s="3">
        <f t="shared" si="4"/>
        <v>46.547392499999994</v>
      </c>
      <c r="E37" s="3">
        <f t="shared" si="5"/>
        <v>9.7153125000000014</v>
      </c>
      <c r="F37" s="3">
        <f t="shared" si="6"/>
        <v>21.281258999999999</v>
      </c>
      <c r="G37" s="3">
        <f t="shared" si="2"/>
        <v>0.29347500000000004</v>
      </c>
      <c r="H37" s="3">
        <f t="shared" si="2"/>
        <v>0.81915000000000004</v>
      </c>
      <c r="I37" s="3">
        <f t="shared" si="2"/>
        <v>3.2185500000000006E-2</v>
      </c>
      <c r="J37" s="3">
        <f t="shared" si="2"/>
        <v>5.5469999999999998E-3</v>
      </c>
      <c r="K37" s="3">
        <f t="shared" si="2"/>
        <v>4.9665000000000004E-3</v>
      </c>
      <c r="L37" s="3">
        <f t="shared" si="2"/>
        <v>0.15479999999999999</v>
      </c>
      <c r="M37" s="3">
        <f t="shared" si="2"/>
        <v>0.17737499999999998</v>
      </c>
      <c r="N37" s="3">
        <f t="shared" si="2"/>
        <v>896.55</v>
      </c>
      <c r="O37" s="3">
        <f t="shared" si="2"/>
        <v>159.95999999999998</v>
      </c>
      <c r="P37" s="3">
        <f t="shared" si="2"/>
        <v>0</v>
      </c>
      <c r="Q37" s="3">
        <f t="shared" si="7"/>
        <v>90.622500000000002</v>
      </c>
      <c r="R37" s="3">
        <f t="shared" si="8"/>
        <v>0</v>
      </c>
      <c r="S37" s="3">
        <f t="shared" si="8"/>
        <v>9.6104999999999996E-2</v>
      </c>
      <c r="T37" s="3">
        <f t="shared" si="8"/>
        <v>0</v>
      </c>
      <c r="U37" s="3">
        <f t="shared" si="8"/>
        <v>0</v>
      </c>
      <c r="V37" s="3">
        <f t="shared" si="9"/>
        <v>0</v>
      </c>
      <c r="W37" s="3">
        <f t="shared" si="10"/>
        <v>0</v>
      </c>
      <c r="AB37" s="16"/>
      <c r="AC37" s="16"/>
      <c r="AD37" s="16"/>
      <c r="AE37" s="16"/>
      <c r="AF37" s="16"/>
    </row>
    <row r="38" spans="1:32" s="20" customFormat="1" ht="13" x14ac:dyDescent="0.35">
      <c r="A38" s="33">
        <f>N8</f>
        <v>29</v>
      </c>
      <c r="B38" s="39">
        <v>250</v>
      </c>
      <c r="C38" s="3">
        <f t="shared" si="3"/>
        <v>70.95</v>
      </c>
      <c r="D38" s="3">
        <f t="shared" si="4"/>
        <v>46.547392499999994</v>
      </c>
      <c r="E38" s="3">
        <f t="shared" si="5"/>
        <v>9.7153125000000014</v>
      </c>
      <c r="F38" s="3">
        <f t="shared" si="6"/>
        <v>21.281258999999999</v>
      </c>
      <c r="G38" s="3">
        <f t="shared" si="2"/>
        <v>0.29347500000000004</v>
      </c>
      <c r="H38" s="3">
        <f t="shared" si="2"/>
        <v>0.81915000000000004</v>
      </c>
      <c r="I38" s="3">
        <f t="shared" si="2"/>
        <v>3.2185500000000006E-2</v>
      </c>
      <c r="J38" s="3">
        <f t="shared" si="2"/>
        <v>5.5469999999999998E-3</v>
      </c>
      <c r="K38" s="3">
        <f t="shared" si="2"/>
        <v>4.9665000000000004E-3</v>
      </c>
      <c r="L38" s="3">
        <f t="shared" si="2"/>
        <v>0.15479999999999999</v>
      </c>
      <c r="M38" s="3">
        <f t="shared" si="2"/>
        <v>0.17737499999999998</v>
      </c>
      <c r="N38" s="3">
        <f t="shared" si="2"/>
        <v>896.55</v>
      </c>
      <c r="O38" s="3">
        <f t="shared" si="2"/>
        <v>159.95999999999998</v>
      </c>
      <c r="P38" s="3">
        <f t="shared" si="2"/>
        <v>0</v>
      </c>
      <c r="Q38" s="3">
        <f t="shared" si="7"/>
        <v>90.622500000000002</v>
      </c>
      <c r="R38" s="3">
        <f t="shared" si="8"/>
        <v>0</v>
      </c>
      <c r="S38" s="3">
        <f t="shared" si="8"/>
        <v>9.6104999999999996E-2</v>
      </c>
      <c r="T38" s="3">
        <f t="shared" si="8"/>
        <v>0</v>
      </c>
      <c r="U38" s="3">
        <f t="shared" si="8"/>
        <v>0</v>
      </c>
      <c r="V38" s="3">
        <f t="shared" si="9"/>
        <v>0</v>
      </c>
      <c r="W38" s="3">
        <f t="shared" si="10"/>
        <v>0</v>
      </c>
      <c r="AB38" s="16"/>
      <c r="AC38" s="16"/>
      <c r="AD38" s="16"/>
      <c r="AE38" s="16"/>
      <c r="AF38" s="16"/>
    </row>
    <row r="39" spans="1:32" s="20" customFormat="1" ht="13" x14ac:dyDescent="0.35">
      <c r="A39" s="33">
        <f>O8</f>
        <v>30</v>
      </c>
      <c r="B39" s="39">
        <v>250</v>
      </c>
      <c r="C39" s="3">
        <f t="shared" si="3"/>
        <v>70.95</v>
      </c>
      <c r="D39" s="3">
        <f t="shared" si="4"/>
        <v>46.547392499999994</v>
      </c>
      <c r="E39" s="3">
        <f t="shared" si="5"/>
        <v>9.7153125000000014</v>
      </c>
      <c r="F39" s="3">
        <f t="shared" si="6"/>
        <v>21.281258999999999</v>
      </c>
      <c r="G39" s="3">
        <f t="shared" si="2"/>
        <v>0.29347500000000004</v>
      </c>
      <c r="H39" s="3">
        <f t="shared" si="2"/>
        <v>0.81915000000000004</v>
      </c>
      <c r="I39" s="3">
        <f t="shared" si="2"/>
        <v>3.2185500000000006E-2</v>
      </c>
      <c r="J39" s="3">
        <f t="shared" si="2"/>
        <v>5.5469999999999998E-3</v>
      </c>
      <c r="K39" s="3">
        <f t="shared" si="2"/>
        <v>4.9665000000000004E-3</v>
      </c>
      <c r="L39" s="3">
        <f t="shared" si="2"/>
        <v>0.15479999999999999</v>
      </c>
      <c r="M39" s="3">
        <f t="shared" si="2"/>
        <v>0.17737499999999998</v>
      </c>
      <c r="N39" s="3">
        <f t="shared" si="2"/>
        <v>896.55</v>
      </c>
      <c r="O39" s="3">
        <f t="shared" si="2"/>
        <v>159.95999999999998</v>
      </c>
      <c r="P39" s="3">
        <f t="shared" si="2"/>
        <v>0</v>
      </c>
      <c r="Q39" s="3">
        <f t="shared" si="7"/>
        <v>90.622500000000002</v>
      </c>
      <c r="R39" s="3">
        <f t="shared" si="8"/>
        <v>0</v>
      </c>
      <c r="S39" s="3">
        <f t="shared" si="8"/>
        <v>9.6104999999999996E-2</v>
      </c>
      <c r="T39" s="3">
        <f t="shared" si="8"/>
        <v>0</v>
      </c>
      <c r="U39" s="3">
        <f t="shared" si="8"/>
        <v>0</v>
      </c>
      <c r="V39" s="3">
        <f t="shared" si="9"/>
        <v>0</v>
      </c>
      <c r="W39" s="3">
        <f t="shared" si="10"/>
        <v>0</v>
      </c>
      <c r="AB39" s="16"/>
      <c r="AC39" s="16"/>
      <c r="AD39" s="16"/>
      <c r="AE39" s="16"/>
      <c r="AF39" s="16"/>
    </row>
    <row r="40" spans="1:32" s="20" customFormat="1" ht="13" x14ac:dyDescent="0.35">
      <c r="A40" s="33">
        <f>P8</f>
        <v>31</v>
      </c>
      <c r="B40" s="39">
        <v>250</v>
      </c>
      <c r="C40" s="3">
        <f t="shared" si="3"/>
        <v>70.95</v>
      </c>
      <c r="D40" s="3">
        <f t="shared" si="4"/>
        <v>46.547392499999994</v>
      </c>
      <c r="E40" s="3">
        <f t="shared" si="5"/>
        <v>9.7153125000000014</v>
      </c>
      <c r="F40" s="3">
        <f t="shared" si="6"/>
        <v>21.281258999999999</v>
      </c>
      <c r="G40" s="3">
        <f t="shared" si="2"/>
        <v>0.29347500000000004</v>
      </c>
      <c r="H40" s="3">
        <f t="shared" si="2"/>
        <v>0.81915000000000004</v>
      </c>
      <c r="I40" s="3">
        <f t="shared" si="2"/>
        <v>3.2185500000000006E-2</v>
      </c>
      <c r="J40" s="3">
        <f t="shared" si="2"/>
        <v>5.5469999999999998E-3</v>
      </c>
      <c r="K40" s="3">
        <f t="shared" si="2"/>
        <v>4.9665000000000004E-3</v>
      </c>
      <c r="L40" s="3">
        <f t="shared" si="2"/>
        <v>0.15479999999999999</v>
      </c>
      <c r="M40" s="3">
        <f t="shared" si="2"/>
        <v>0.17737499999999998</v>
      </c>
      <c r="N40" s="3">
        <f t="shared" si="2"/>
        <v>896.55</v>
      </c>
      <c r="O40" s="3">
        <f t="shared" si="2"/>
        <v>159.95999999999998</v>
      </c>
      <c r="P40" s="3">
        <f t="shared" si="2"/>
        <v>0</v>
      </c>
      <c r="Q40" s="3">
        <f t="shared" si="7"/>
        <v>90.622500000000002</v>
      </c>
      <c r="R40" s="3">
        <f t="shared" si="8"/>
        <v>0</v>
      </c>
      <c r="S40" s="3">
        <f t="shared" si="8"/>
        <v>9.6104999999999996E-2</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zoomScale="90" zoomScaleNormal="90" workbookViewId="0">
      <selection activeCell="H6" sqref="H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'Bolton Hill SC'!C1:E1</f>
        <v>PAN-009100</v>
      </c>
      <c r="D1" s="99"/>
      <c r="E1" s="99"/>
      <c r="F1" s="88" t="s">
        <v>47</v>
      </c>
      <c r="G1" s="88"/>
      <c r="H1" s="98" t="str">
        <f>'Bolton Hill SC'!H1:J1</f>
        <v>42.3ha</v>
      </c>
      <c r="I1" s="98"/>
      <c r="J1" s="98"/>
      <c r="AB1" s="45"/>
      <c r="AC1" s="45"/>
      <c r="AD1" s="45"/>
      <c r="AE1" s="45" t="s">
        <v>91</v>
      </c>
      <c r="AF1" s="45" t="s">
        <v>92</v>
      </c>
    </row>
    <row r="2" spans="1:32" ht="14" x14ac:dyDescent="0.3">
      <c r="A2" s="88" t="s">
        <v>106</v>
      </c>
      <c r="B2" s="88"/>
      <c r="C2" s="100" t="str">
        <f>'Bolton Hill SC'!C2:E2</f>
        <v>EPR-GP3792SK</v>
      </c>
      <c r="D2" s="99"/>
      <c r="E2" s="99"/>
      <c r="F2" s="88" t="s">
        <v>52</v>
      </c>
      <c r="G2" s="88"/>
      <c r="H2" s="92">
        <v>190902</v>
      </c>
      <c r="I2" s="92"/>
      <c r="J2" s="92"/>
      <c r="AB2" s="46" t="s">
        <v>61</v>
      </c>
      <c r="AC2" s="46" t="s">
        <v>80</v>
      </c>
      <c r="AD2" s="45" t="s">
        <v>88</v>
      </c>
      <c r="AE2" s="45" t="s">
        <v>73</v>
      </c>
      <c r="AF2" s="45">
        <v>8.4</v>
      </c>
    </row>
    <row r="3" spans="1:32" ht="14" x14ac:dyDescent="0.3">
      <c r="A3" s="89" t="s">
        <v>44</v>
      </c>
      <c r="B3" s="90"/>
      <c r="C3" s="98" t="str">
        <f>'Bolton Hill SC'!C3:E3</f>
        <v>ByProduct Recovery Ltd</v>
      </c>
      <c r="D3" s="98"/>
      <c r="E3" s="98"/>
      <c r="F3" s="88" t="s">
        <v>107</v>
      </c>
      <c r="G3" s="88"/>
      <c r="H3" s="92" t="s">
        <v>90</v>
      </c>
      <c r="I3" s="92"/>
      <c r="J3" s="92"/>
      <c r="AB3" s="46" t="s">
        <v>62</v>
      </c>
      <c r="AC3" s="46" t="s">
        <v>81</v>
      </c>
      <c r="AD3" s="45" t="s">
        <v>89</v>
      </c>
      <c r="AE3" s="45" t="s">
        <v>74</v>
      </c>
      <c r="AF3" s="45">
        <v>8.6</v>
      </c>
    </row>
    <row r="4" spans="1:32" ht="14" x14ac:dyDescent="0.3">
      <c r="A4" s="88" t="s">
        <v>0</v>
      </c>
      <c r="B4" s="88"/>
      <c r="C4" s="98" t="str">
        <f>'Bolton Hill SC'!C4:E4</f>
        <v>Ffynnon Cyff, Ferwig, Cardigan, Ceredigion, SA43 1QD</v>
      </c>
      <c r="D4" s="98"/>
      <c r="E4" s="98"/>
      <c r="F4" s="96" t="s">
        <v>1</v>
      </c>
      <c r="G4" s="96"/>
      <c r="H4" s="92" t="s">
        <v>122</v>
      </c>
      <c r="I4" s="92"/>
      <c r="J4" s="92"/>
      <c r="AB4" s="46" t="s">
        <v>57</v>
      </c>
      <c r="AC4" s="47" t="s">
        <v>82</v>
      </c>
      <c r="AD4" s="45" t="s">
        <v>90</v>
      </c>
      <c r="AE4" s="45" t="s">
        <v>75</v>
      </c>
      <c r="AF4" s="45">
        <v>8.8000000000000007</v>
      </c>
    </row>
    <row r="5" spans="1:32" ht="14" x14ac:dyDescent="0.3">
      <c r="A5" s="88" t="s">
        <v>51</v>
      </c>
      <c r="B5" s="88"/>
      <c r="C5" s="98" t="str">
        <f>'Bolton Hill SC'!C5:E5</f>
        <v>Rhiannon Smith</v>
      </c>
      <c r="D5" s="98"/>
      <c r="E5" s="98"/>
      <c r="F5" s="88" t="s">
        <v>45</v>
      </c>
      <c r="G5" s="88"/>
      <c r="H5" s="92">
        <v>6.4</v>
      </c>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'Bolton Hill SC'!C8</f>
        <v>2</v>
      </c>
      <c r="D8" s="56" t="str">
        <f>'Bolton Hill SC'!D8</f>
        <v>3A</v>
      </c>
      <c r="E8" s="56" t="str">
        <f>'Bolton Hill SC'!E8</f>
        <v>3B</v>
      </c>
      <c r="F8" s="56">
        <f>'Bolton Hill SC'!F8</f>
        <v>14</v>
      </c>
      <c r="G8" s="56">
        <f>'Bolton Hill SC'!G8</f>
        <v>15</v>
      </c>
      <c r="H8" s="56">
        <f>'Bolton Hill SC'!H8</f>
        <v>16</v>
      </c>
      <c r="I8" s="56">
        <f>'Bolton Hill SC'!I8</f>
        <v>17</v>
      </c>
      <c r="J8" s="56">
        <f>'Bolton Hill SC'!J8</f>
        <v>19</v>
      </c>
      <c r="K8" s="56">
        <f>'Bolton Hill SC'!K8</f>
        <v>26</v>
      </c>
      <c r="L8" s="56">
        <f>'Bolton Hill SC'!L8</f>
        <v>27</v>
      </c>
      <c r="M8" s="56">
        <f>'Bolton Hill SC'!M8</f>
        <v>28</v>
      </c>
      <c r="N8" s="56">
        <f>'Bolton Hill SC'!N8</f>
        <v>29</v>
      </c>
      <c r="O8" s="56">
        <f>'Bolton Hill SC'!O8</f>
        <v>30</v>
      </c>
      <c r="P8" s="56">
        <f>'Bolton Hill SC'!P8</f>
        <v>31</v>
      </c>
      <c r="Q8" s="56">
        <f>'Bolton Hill SC'!Q8</f>
        <v>0</v>
      </c>
      <c r="R8" s="56">
        <f>'Bolton Hill SC'!R8</f>
        <v>0</v>
      </c>
      <c r="S8" s="56">
        <f>'Bolton Hill SC'!S8</f>
        <v>0</v>
      </c>
      <c r="T8" s="56">
        <f>'Bolton Hill SC'!T8</f>
        <v>0</v>
      </c>
      <c r="U8" s="56">
        <f>'Bolton Hill SC'!U8</f>
        <v>0</v>
      </c>
      <c r="V8" s="56">
        <f>'Bolton Hill SC'!V8</f>
        <v>0</v>
      </c>
      <c r="AB8" s="52"/>
      <c r="AC8" s="51"/>
      <c r="AD8" s="45"/>
      <c r="AE8" s="45" t="s">
        <v>98</v>
      </c>
      <c r="AF8" s="45">
        <v>2.1</v>
      </c>
    </row>
    <row r="9" spans="1:32" ht="14" x14ac:dyDescent="0.3">
      <c r="A9" s="88" t="s">
        <v>3</v>
      </c>
      <c r="B9" s="88"/>
      <c r="C9" s="56">
        <f>'Bolton Hill SC'!C9</f>
        <v>1</v>
      </c>
      <c r="D9" s="56">
        <f>'Bolton Hill SC'!D9</f>
        <v>1</v>
      </c>
      <c r="E9" s="56">
        <f>'Bolton Hill SC'!E9</f>
        <v>1</v>
      </c>
      <c r="F9" s="56" t="str">
        <f>'Bolton Hill SC'!F9</f>
        <v>M</v>
      </c>
      <c r="G9" s="56" t="str">
        <f>'Bolton Hill SC'!G9</f>
        <v>M</v>
      </c>
      <c r="H9" s="56" t="str">
        <f>'Bolton Hill SC'!H9</f>
        <v>M</v>
      </c>
      <c r="I9" s="56" t="str">
        <f>'Bolton Hill SC'!I9</f>
        <v>M</v>
      </c>
      <c r="J9" s="56" t="str">
        <f>'Bolton Hill SC'!J9</f>
        <v>M</v>
      </c>
      <c r="K9" s="56" t="str">
        <f>'Bolton Hill SC'!K9</f>
        <v>M</v>
      </c>
      <c r="L9" s="56" t="str">
        <f>'Bolton Hill SC'!L9</f>
        <v>M</v>
      </c>
      <c r="M9" s="56" t="str">
        <f>'Bolton Hill SC'!M9</f>
        <v>M</v>
      </c>
      <c r="N9" s="56" t="str">
        <f>'Bolton Hill SC'!N9</f>
        <v>M</v>
      </c>
      <c r="O9" s="56" t="str">
        <f>'Bolton Hill SC'!O9</f>
        <v>M</v>
      </c>
      <c r="P9" s="56" t="str">
        <f>'Bolton Hill SC'!P9</f>
        <v>M</v>
      </c>
      <c r="Q9" s="56">
        <f>'Bolton Hill SC'!Q9</f>
        <v>0</v>
      </c>
      <c r="R9" s="56">
        <f>'Bolton Hill SC'!R9</f>
        <v>0</v>
      </c>
      <c r="S9" s="56">
        <f>'Bolton Hill SC'!S9</f>
        <v>0</v>
      </c>
      <c r="T9" s="56">
        <f>'Bolton Hill SC'!T9</f>
        <v>0</v>
      </c>
      <c r="U9" s="56">
        <f>'Bolton Hill SC'!U9</f>
        <v>0</v>
      </c>
      <c r="V9" s="56">
        <f>'Bolton Hill SC'!V9</f>
        <v>0</v>
      </c>
      <c r="AB9" s="46"/>
      <c r="AC9" s="51"/>
      <c r="AD9" s="45"/>
      <c r="AE9" s="45" t="s">
        <v>77</v>
      </c>
      <c r="AF9" s="45">
        <v>5.9</v>
      </c>
    </row>
    <row r="10" spans="1:32" ht="14" x14ac:dyDescent="0.3">
      <c r="A10" s="88" t="s">
        <v>4</v>
      </c>
      <c r="B10" s="88"/>
      <c r="C10" s="56">
        <f>'Bolton Hill SC'!C10</f>
        <v>6.6</v>
      </c>
      <c r="D10" s="56">
        <f>'Bolton Hill SC'!D10</f>
        <v>6.4</v>
      </c>
      <c r="E10" s="56">
        <f>'Bolton Hill SC'!E10</f>
        <v>6.3</v>
      </c>
      <c r="F10" s="56">
        <f>'Bolton Hill SC'!F10</f>
        <v>6.4</v>
      </c>
      <c r="G10" s="56">
        <f>'Bolton Hill SC'!G10</f>
        <v>6</v>
      </c>
      <c r="H10" s="56">
        <f>'Bolton Hill SC'!H10</f>
        <v>6.1</v>
      </c>
      <c r="I10" s="56">
        <f>'Bolton Hill SC'!I10</f>
        <v>6</v>
      </c>
      <c r="J10" s="56">
        <f>'Bolton Hill SC'!J10</f>
        <v>6.4</v>
      </c>
      <c r="K10" s="56">
        <f>'Bolton Hill SC'!K10</f>
        <v>5.6</v>
      </c>
      <c r="L10" s="56">
        <f>'Bolton Hill SC'!L10</f>
        <v>6</v>
      </c>
      <c r="M10" s="56">
        <f>'Bolton Hill SC'!M10</f>
        <v>6.3</v>
      </c>
      <c r="N10" s="56">
        <f>'Bolton Hill SC'!N10</f>
        <v>6.6</v>
      </c>
      <c r="O10" s="56">
        <f>'Bolton Hill SC'!O10</f>
        <v>6.6</v>
      </c>
      <c r="P10" s="56">
        <f>'Bolton Hill SC'!P10</f>
        <v>6.1</v>
      </c>
      <c r="Q10" s="56">
        <f>'Bolton Hill SC'!Q10</f>
        <v>0</v>
      </c>
      <c r="R10" s="56">
        <f>'Bolton Hill SC'!R10</f>
        <v>0</v>
      </c>
      <c r="S10" s="56">
        <f>'Bolton Hill SC'!S10</f>
        <v>0</v>
      </c>
      <c r="T10" s="56">
        <f>'Bolton Hill SC'!T10</f>
        <v>0</v>
      </c>
      <c r="U10" s="56">
        <f>'Bolton Hill SC'!U10</f>
        <v>0</v>
      </c>
      <c r="V10" s="56">
        <f>'Bolton Hill SC'!V10</f>
        <v>0</v>
      </c>
      <c r="AB10" s="46"/>
      <c r="AC10" s="51"/>
      <c r="AD10" s="45"/>
      <c r="AE10" s="45" t="s">
        <v>78</v>
      </c>
      <c r="AF10" s="45">
        <v>1.4</v>
      </c>
    </row>
    <row r="11" spans="1:32" ht="13" x14ac:dyDescent="0.35">
      <c r="A11" s="88" t="s">
        <v>5</v>
      </c>
      <c r="B11" s="88"/>
      <c r="C11" s="56">
        <f>'Bolton Hill SC'!C11</f>
        <v>4</v>
      </c>
      <c r="D11" s="56">
        <f>'Bolton Hill SC'!D11</f>
        <v>3</v>
      </c>
      <c r="E11" s="56">
        <f>'Bolton Hill SC'!E11</f>
        <v>3</v>
      </c>
      <c r="F11" s="56">
        <f>'Bolton Hill SC'!F11</f>
        <v>0</v>
      </c>
      <c r="G11" s="56">
        <f>'Bolton Hill SC'!G11</f>
        <v>0</v>
      </c>
      <c r="H11" s="56">
        <f>'Bolton Hill SC'!H11</f>
        <v>1</v>
      </c>
      <c r="I11" s="56">
        <f>'Bolton Hill SC'!I11</f>
        <v>1</v>
      </c>
      <c r="J11" s="56">
        <f>'Bolton Hill SC'!J11</f>
        <v>0</v>
      </c>
      <c r="K11" s="56">
        <f>'Bolton Hill SC'!K11</f>
        <v>3</v>
      </c>
      <c r="L11" s="56">
        <f>'Bolton Hill SC'!L11</f>
        <v>2</v>
      </c>
      <c r="M11" s="56">
        <f>'Bolton Hill SC'!M11</f>
        <v>0</v>
      </c>
      <c r="N11" s="56">
        <f>'Bolton Hill SC'!N11</f>
        <v>3</v>
      </c>
      <c r="O11" s="56">
        <f>'Bolton Hill SC'!O11</f>
        <v>3</v>
      </c>
      <c r="P11" s="56">
        <f>'Bolton Hill SC'!P11</f>
        <v>1</v>
      </c>
      <c r="Q11" s="56">
        <f>'Bolton Hill SC'!Q11</f>
        <v>0</v>
      </c>
      <c r="R11" s="56">
        <f>'Bolton Hill SC'!R11</f>
        <v>0</v>
      </c>
      <c r="S11" s="56">
        <f>'Bolton Hill SC'!S11</f>
        <v>0</v>
      </c>
      <c r="T11" s="56">
        <f>'Bolton Hill SC'!T11</f>
        <v>0</v>
      </c>
      <c r="U11" s="56">
        <f>'Bolton Hill SC'!U11</f>
        <v>0</v>
      </c>
      <c r="V11" s="56">
        <f>'Bolton Hill SC'!V11</f>
        <v>0</v>
      </c>
      <c r="AB11" s="12"/>
      <c r="AC11" s="12"/>
      <c r="AD11" s="12"/>
      <c r="AE11" s="12"/>
      <c r="AF11" s="12"/>
    </row>
    <row r="12" spans="1:32" ht="14" x14ac:dyDescent="0.3">
      <c r="A12" s="88" t="s">
        <v>6</v>
      </c>
      <c r="B12" s="88"/>
      <c r="C12" s="56">
        <f>'Bolton Hill SC'!C12</f>
        <v>2</v>
      </c>
      <c r="D12" s="56">
        <f>'Bolton Hill SC'!D12</f>
        <v>2</v>
      </c>
      <c r="E12" s="56">
        <f>'Bolton Hill SC'!E12</f>
        <v>2</v>
      </c>
      <c r="F12" s="56">
        <f>'Bolton Hill SC'!F12</f>
        <v>2</v>
      </c>
      <c r="G12" s="56">
        <f>'Bolton Hill SC'!G12</f>
        <v>2</v>
      </c>
      <c r="H12" s="56">
        <f>'Bolton Hill SC'!H12</f>
        <v>3</v>
      </c>
      <c r="I12" s="56">
        <f>'Bolton Hill SC'!I12</f>
        <v>3</v>
      </c>
      <c r="J12" s="56">
        <f>'Bolton Hill SC'!J12</f>
        <v>2</v>
      </c>
      <c r="K12" s="56">
        <f>'Bolton Hill SC'!K12</f>
        <v>2</v>
      </c>
      <c r="L12" s="56">
        <f>'Bolton Hill SC'!L12</f>
        <v>2</v>
      </c>
      <c r="M12" s="56">
        <f>'Bolton Hill SC'!M12</f>
        <v>1</v>
      </c>
      <c r="N12" s="56">
        <f>'Bolton Hill SC'!N12</f>
        <v>2</v>
      </c>
      <c r="O12" s="56">
        <f>'Bolton Hill SC'!O12</f>
        <v>2</v>
      </c>
      <c r="P12" s="56">
        <f>'Bolton Hill SC'!P12</f>
        <v>2</v>
      </c>
      <c r="Q12" s="56">
        <f>'Bolton Hill SC'!Q12</f>
        <v>0</v>
      </c>
      <c r="R12" s="56">
        <f>'Bolton Hill SC'!R12</f>
        <v>0</v>
      </c>
      <c r="S12" s="56">
        <f>'Bolton Hill SC'!S12</f>
        <v>0</v>
      </c>
      <c r="T12" s="56">
        <f>'Bolton Hill SC'!T12</f>
        <v>0</v>
      </c>
      <c r="U12" s="56">
        <f>'Bolton Hill SC'!U12</f>
        <v>0</v>
      </c>
      <c r="V12" s="56">
        <f>'Bolton Hill SC'!V12</f>
        <v>0</v>
      </c>
      <c r="AB12" s="46"/>
      <c r="AC12" s="51"/>
      <c r="AD12" s="45"/>
      <c r="AE12" s="45"/>
      <c r="AF12" s="45"/>
    </row>
    <row r="13" spans="1:32" ht="14" x14ac:dyDescent="0.3">
      <c r="A13" s="88" t="s">
        <v>7</v>
      </c>
      <c r="B13" s="88"/>
      <c r="C13" s="56">
        <f>'Bolton Hill SC'!C13</f>
        <v>0</v>
      </c>
      <c r="D13" s="56">
        <f>'Bolton Hill SC'!D13</f>
        <v>0</v>
      </c>
      <c r="E13" s="56">
        <f>'Bolton Hill SC'!E13</f>
        <v>0</v>
      </c>
      <c r="F13" s="56">
        <f>'Bolton Hill SC'!F13</f>
        <v>0</v>
      </c>
      <c r="G13" s="56">
        <f>'Bolton Hill SC'!G13</f>
        <v>0</v>
      </c>
      <c r="H13" s="56">
        <f>'Bolton Hill SC'!H13</f>
        <v>0</v>
      </c>
      <c r="I13" s="56">
        <f>'Bolton Hill SC'!I13</f>
        <v>0</v>
      </c>
      <c r="J13" s="56">
        <f>'Bolton Hill SC'!J13</f>
        <v>0</v>
      </c>
      <c r="K13" s="56">
        <f>'Bolton Hill SC'!K13</f>
        <v>0</v>
      </c>
      <c r="L13" s="56">
        <f>'Bolton Hill SC'!L13</f>
        <v>0</v>
      </c>
      <c r="M13" s="56">
        <f>'Bolton Hill SC'!M13</f>
        <v>0</v>
      </c>
      <c r="N13" s="56">
        <f>'Bolton Hill SC'!N13</f>
        <v>0</v>
      </c>
      <c r="O13" s="56">
        <f>'Bolton Hill SC'!O13</f>
        <v>0</v>
      </c>
      <c r="P13" s="56">
        <f>'Bolton Hill SC'!P13</f>
        <v>0</v>
      </c>
      <c r="Q13" s="56">
        <f>'Bolton Hill SC'!Q13</f>
        <v>0</v>
      </c>
      <c r="R13" s="56">
        <f>'Bolton Hill SC'!R13</f>
        <v>0</v>
      </c>
      <c r="S13" s="56">
        <f>'Bolton Hill SC'!S13</f>
        <v>0</v>
      </c>
      <c r="T13" s="56">
        <f>'Bolton Hill SC'!T13</f>
        <v>0</v>
      </c>
      <c r="U13" s="56">
        <f>'Bolton Hill SC'!U13</f>
        <v>0</v>
      </c>
      <c r="V13" s="56">
        <f>'Bolton Hill SC'!V13</f>
        <v>0</v>
      </c>
      <c r="AB13" s="46"/>
      <c r="AC13" s="51"/>
      <c r="AD13" s="45"/>
      <c r="AE13" s="45"/>
      <c r="AF13" s="45"/>
    </row>
    <row r="14" spans="1:32" ht="13" x14ac:dyDescent="0.35">
      <c r="A14" s="87" t="s">
        <v>8</v>
      </c>
      <c r="B14" s="87"/>
      <c r="C14" s="57" t="str">
        <f>'Bolton Hill SC'!C14</f>
        <v>Spring wheat/barley</v>
      </c>
      <c r="D14" s="57" t="str">
        <f>'Bolton Hill SC'!D14</f>
        <v>Spring wheat/barley</v>
      </c>
      <c r="E14" s="57" t="str">
        <f>'Bolton Hill SC'!E14</f>
        <v>Spring wheat/barley</v>
      </c>
      <c r="F14" s="57" t="str">
        <f>'Bolton Hill SC'!F14</f>
        <v>Grass Silage (25% DM)</v>
      </c>
      <c r="G14" s="57" t="str">
        <f>'Bolton Hill SC'!G14</f>
        <v>Grass Silage (25% DM)</v>
      </c>
      <c r="H14" s="57" t="str">
        <f>'Bolton Hill SC'!H14</f>
        <v>Grass Silage (25% DM)</v>
      </c>
      <c r="I14" s="57" t="str">
        <f>'Bolton Hill SC'!I14</f>
        <v>Grass Silage (25% DM)</v>
      </c>
      <c r="J14" s="57" t="str">
        <f>'Bolton Hill SC'!J14</f>
        <v>Grass Silage (25% DM)</v>
      </c>
      <c r="K14" s="57" t="str">
        <f>'Bolton Hill SC'!K14</f>
        <v>Grass Silage (25% DM)</v>
      </c>
      <c r="L14" s="57" t="str">
        <f>'Bolton Hill SC'!L14</f>
        <v>Grass Silage (25% DM)</v>
      </c>
      <c r="M14" s="57" t="str">
        <f>'Bolton Hill SC'!M14</f>
        <v>Grass Silage (25% DM)</v>
      </c>
      <c r="N14" s="57" t="str">
        <f>'Bolton Hill SC'!N14</f>
        <v>Grass Silage (25% DM)</v>
      </c>
      <c r="O14" s="57" t="str">
        <f>'Bolton Hill SC'!O14</f>
        <v>Grass Silage (25% DM)</v>
      </c>
      <c r="P14" s="57" t="str">
        <f>'Bolton Hill SC'!P14</f>
        <v>Grass Silage (25% DM)</v>
      </c>
      <c r="Q14" s="57">
        <f>'Bolton Hill SC'!Q14</f>
        <v>0</v>
      </c>
      <c r="R14" s="57">
        <f>'Bolton Hill SC'!R14</f>
        <v>0</v>
      </c>
      <c r="S14" s="57">
        <f>'Bolton Hill SC'!S14</f>
        <v>0</v>
      </c>
      <c r="T14" s="57">
        <f>'Bolton Hill SC'!T14</f>
        <v>0</v>
      </c>
      <c r="U14" s="57">
        <f>'Bolton Hill SC'!U14</f>
        <v>0</v>
      </c>
      <c r="V14" s="57">
        <f>'Bolton Hill SC'!V14</f>
        <v>0</v>
      </c>
    </row>
    <row r="15" spans="1:32" ht="13" x14ac:dyDescent="0.35">
      <c r="A15" s="96" t="s">
        <v>9</v>
      </c>
      <c r="B15" s="96"/>
      <c r="C15" s="56">
        <f>'Bolton Hill SC'!C15</f>
        <v>5.5</v>
      </c>
      <c r="D15" s="56">
        <f>'Bolton Hill SC'!D15</f>
        <v>5.5</v>
      </c>
      <c r="E15" s="56">
        <f>'Bolton Hill SC'!E15</f>
        <v>5.5</v>
      </c>
      <c r="F15" s="56">
        <f>'Bolton Hill SC'!F15</f>
        <v>47</v>
      </c>
      <c r="G15" s="56">
        <f>'Bolton Hill SC'!G15</f>
        <v>47</v>
      </c>
      <c r="H15" s="56">
        <f>'Bolton Hill SC'!H15</f>
        <v>47</v>
      </c>
      <c r="I15" s="56">
        <f>'Bolton Hill SC'!I15</f>
        <v>47</v>
      </c>
      <c r="J15" s="56">
        <f>'Bolton Hill SC'!J15</f>
        <v>47</v>
      </c>
      <c r="K15" s="56">
        <f>'Bolton Hill SC'!K15</f>
        <v>47</v>
      </c>
      <c r="L15" s="56">
        <f>'Bolton Hill SC'!L15</f>
        <v>47</v>
      </c>
      <c r="M15" s="56">
        <f>'Bolton Hill SC'!M15</f>
        <v>47</v>
      </c>
      <c r="N15" s="56">
        <f>'Bolton Hill SC'!N15</f>
        <v>47</v>
      </c>
      <c r="O15" s="56">
        <f>'Bolton Hill SC'!O15</f>
        <v>47</v>
      </c>
      <c r="P15" s="56">
        <f>'Bolton Hill SC'!P15</f>
        <v>47</v>
      </c>
      <c r="Q15" s="56">
        <f>'Bolton Hill SC'!Q15</f>
        <v>0</v>
      </c>
      <c r="R15" s="56">
        <f>'Bolton Hill SC'!R15</f>
        <v>0</v>
      </c>
      <c r="S15" s="56">
        <f>'Bolton Hill SC'!S15</f>
        <v>0</v>
      </c>
      <c r="T15" s="56">
        <f>'Bolton Hill SC'!T15</f>
        <v>0</v>
      </c>
      <c r="U15" s="56">
        <f>'Bolton Hill SC'!U15</f>
        <v>0</v>
      </c>
      <c r="V15" s="56">
        <f>'Bolton Hill SC'!V15</f>
        <v>0</v>
      </c>
    </row>
    <row r="16" spans="1:32" ht="13" x14ac:dyDescent="0.35">
      <c r="A16" s="87" t="s">
        <v>46</v>
      </c>
      <c r="B16" s="87"/>
      <c r="C16" s="57" t="str">
        <f>'Bolton Hill SC'!C16</f>
        <v>Medium/Clay</v>
      </c>
      <c r="D16" s="57" t="str">
        <f>'Bolton Hill SC'!D16</f>
        <v>Medium/Clay</v>
      </c>
      <c r="E16" s="57" t="str">
        <f>'Bolton Hill SC'!E16</f>
        <v>Medium/Clay</v>
      </c>
      <c r="F16" s="57" t="str">
        <f>'Bolton Hill SC'!F16</f>
        <v>Medium/Clay</v>
      </c>
      <c r="G16" s="57" t="str">
        <f>'Bolton Hill SC'!G16</f>
        <v>Medium/Clay</v>
      </c>
      <c r="H16" s="57" t="str">
        <f>'Bolton Hill SC'!H16</f>
        <v>Medium/Clay</v>
      </c>
      <c r="I16" s="57" t="str">
        <f>'Bolton Hill SC'!I16</f>
        <v>Medium/Clay</v>
      </c>
      <c r="J16" s="57" t="str">
        <f>'Bolton Hill SC'!J16</f>
        <v>Medium/Clay</v>
      </c>
      <c r="K16" s="57" t="str">
        <f>'Bolton Hill SC'!K16</f>
        <v>Medium/Clay</v>
      </c>
      <c r="L16" s="57" t="str">
        <f>'Bolton Hill SC'!L16</f>
        <v>Medium/Clay</v>
      </c>
      <c r="M16" s="57" t="str">
        <f>'Bolton Hill SC'!M16</f>
        <v>Medium/Clay</v>
      </c>
      <c r="N16" s="57" t="str">
        <f>'Bolton Hill SC'!N16</f>
        <v>Medium/Clay</v>
      </c>
      <c r="O16" s="57" t="str">
        <f>'Bolton Hill SC'!O16</f>
        <v>Medium/Clay</v>
      </c>
      <c r="P16" s="57" t="str">
        <f>'Bolton Hill SC'!P16</f>
        <v>Medium/Clay</v>
      </c>
      <c r="Q16" s="57">
        <f>'Bolton Hill SC'!Q16</f>
        <v>0</v>
      </c>
      <c r="R16" s="57">
        <f>'Bolton Hill SC'!R16</f>
        <v>0</v>
      </c>
      <c r="S16" s="57">
        <f>'Bolton Hill SC'!S16</f>
        <v>0</v>
      </c>
      <c r="T16" s="57">
        <f>'Bolton Hill SC'!T16</f>
        <v>0</v>
      </c>
      <c r="U16" s="57">
        <f>'Bolton Hill SC'!U16</f>
        <v>0</v>
      </c>
      <c r="V16" s="57">
        <f>'Bolton Hill SC'!V16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47.3</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47.3</v>
      </c>
      <c r="E17" s="42">
        <f t="shared" si="0"/>
        <v>47.3</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79.899999999999991</v>
      </c>
      <c r="N17" s="42">
        <f t="shared" si="0"/>
        <v>79.899999999999991</v>
      </c>
      <c r="O17" s="42">
        <f t="shared" si="0"/>
        <v>79.899999999999991</v>
      </c>
      <c r="P17" s="42">
        <f t="shared" si="0"/>
        <v>79.899999999999991</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45.361502170000001</v>
      </c>
      <c r="D18" s="43">
        <f>$D28</f>
        <v>45.361502170000001</v>
      </c>
      <c r="E18" s="43">
        <f>$D29</f>
        <v>45.361502170000001</v>
      </c>
      <c r="F18" s="43">
        <f>$D30</f>
        <v>403.71736931300006</v>
      </c>
      <c r="G18" s="43">
        <f>$D31</f>
        <v>403.71736931300006</v>
      </c>
      <c r="H18" s="43">
        <f>$D32</f>
        <v>403.71736931300006</v>
      </c>
      <c r="I18" s="43">
        <f>$D33</f>
        <v>403.71736931300006</v>
      </c>
      <c r="J18" s="43">
        <f>$D34</f>
        <v>403.71736931300006</v>
      </c>
      <c r="K18" s="43">
        <f>$D35</f>
        <v>77.114553689000005</v>
      </c>
      <c r="L18" s="43">
        <f>$D36</f>
        <v>77.114553689000005</v>
      </c>
      <c r="M18" s="43">
        <f>$D37</f>
        <v>403.71736931300006</v>
      </c>
      <c r="N18" s="43">
        <f>$D38</f>
        <v>77.114553689000005</v>
      </c>
      <c r="O18" s="43">
        <f>$D39</f>
        <v>77.114553689000005</v>
      </c>
      <c r="P18" s="43">
        <f>$D40</f>
        <v>403.71736931300006</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-1.9384978299999958</v>
      </c>
      <c r="D19" s="43">
        <f t="shared" ref="D19:V19" si="1">D18-D17</f>
        <v>-1.9384978299999958</v>
      </c>
      <c r="E19" s="43">
        <f t="shared" si="1"/>
        <v>-1.9384978299999958</v>
      </c>
      <c r="F19" s="43">
        <f t="shared" si="1"/>
        <v>323.81736931300009</v>
      </c>
      <c r="G19" s="43">
        <f t="shared" si="1"/>
        <v>323.81736931300009</v>
      </c>
      <c r="H19" s="43">
        <f t="shared" si="1"/>
        <v>323.81736931300009</v>
      </c>
      <c r="I19" s="43">
        <f t="shared" si="1"/>
        <v>323.81736931300009</v>
      </c>
      <c r="J19" s="43">
        <f t="shared" si="1"/>
        <v>323.81736931300009</v>
      </c>
      <c r="K19" s="43">
        <f t="shared" si="1"/>
        <v>-2.785446310999987</v>
      </c>
      <c r="L19" s="43">
        <f t="shared" si="1"/>
        <v>-2.785446310999987</v>
      </c>
      <c r="M19" s="43">
        <f t="shared" si="1"/>
        <v>323.81736931300009</v>
      </c>
      <c r="N19" s="43">
        <f t="shared" si="1"/>
        <v>-2.785446310999987</v>
      </c>
      <c r="O19" s="43">
        <f t="shared" si="1"/>
        <v>-2.785446310999987</v>
      </c>
      <c r="P19" s="43">
        <f t="shared" si="1"/>
        <v>323.81736931300009</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DECREASE</v>
      </c>
      <c r="L20" s="44" t="str">
        <f>IF($B36="","",IF(L$19&gt;=0,"INCREASE","DECREASE"))</f>
        <v>DECREASE</v>
      </c>
      <c r="M20" s="44" t="str">
        <f>IF($B37="","",IF(M$19&gt;=0,"INCREASE","DECREASE"))</f>
        <v>INCREASE</v>
      </c>
      <c r="N20" s="44" t="str">
        <f>IF($B38="","",IF(N$19&gt;=0,"INCREASE","DECREASE"))</f>
        <v>DECREASE</v>
      </c>
      <c r="O20" s="44" t="str">
        <f>IF($B39="","",IF(O$19&gt;=0,"INCREASE","DECREASE"))</f>
        <v>DECREASE</v>
      </c>
      <c r="P20" s="44" t="str">
        <f>IF($B40="","",IF(P$19&gt;=0,"INCREASE","DECREASE"))</f>
        <v>INCREASE</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c r="S23" s="37" t="s">
        <v>60</v>
      </c>
      <c r="T23" s="37"/>
      <c r="U23" s="37"/>
      <c r="V23" s="38"/>
      <c r="W23" s="38"/>
    </row>
    <row r="24" spans="1:32" s="14" customFormat="1" x14ac:dyDescent="0.35">
      <c r="A24" s="19"/>
      <c r="B24" s="41">
        <v>19.3</v>
      </c>
      <c r="C24" s="40">
        <v>1.44</v>
      </c>
      <c r="D24" s="40">
        <v>10259</v>
      </c>
      <c r="E24" s="40">
        <v>211</v>
      </c>
      <c r="F24" s="40">
        <v>1036</v>
      </c>
      <c r="G24" s="40">
        <v>30.6</v>
      </c>
      <c r="H24" s="40">
        <v>534</v>
      </c>
      <c r="I24" s="40">
        <v>45.5</v>
      </c>
      <c r="J24" s="40">
        <v>2.2000000000000002</v>
      </c>
      <c r="K24" s="1">
        <v>0.1</v>
      </c>
      <c r="L24" s="40">
        <v>69.8</v>
      </c>
      <c r="M24" s="40">
        <v>29.4</v>
      </c>
      <c r="N24" s="40">
        <v>8083</v>
      </c>
      <c r="O24" s="40">
        <v>326569</v>
      </c>
      <c r="P24" s="40">
        <v>142</v>
      </c>
      <c r="Q24" s="40">
        <v>2594</v>
      </c>
      <c r="R24" s="40"/>
      <c r="S24" s="40">
        <v>21.1</v>
      </c>
      <c r="T24" s="40"/>
      <c r="U24" s="40"/>
      <c r="V24" s="40">
        <v>91</v>
      </c>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2</v>
      </c>
      <c r="B27" s="39">
        <v>10</v>
      </c>
      <c r="C27" s="3">
        <f>IF(C$23="%w/w SAR",((C$24*10)*$B27),IF(C$23="%w/w DM",(((C$24*10)*($B$24/100))*$B27),IF(C$23="kg/t SAR",(C$24*$B27),IF(C$23="kg/t DM",((C$24*($B$24/100))*$B27),IF(C$23="mg/kg SAR",((C$24*0.001)*$B27),IF(C$23="mg/kg DM",(((C$24*0.001)*($B$24/100))*$B27),0))))))</f>
        <v>27.791999999999998</v>
      </c>
      <c r="D27" s="3">
        <f>(IF(D$23="%w/w SAR",((D$24*10)*$B27),IF(D$23="%w/w DM",(((D$24*10)*($B$24/100))*$B27),IF(D$23="kg/t SAR",(D$24*$B27),IF(D$23="kg/t DM",((D$24*($B$24/100))*$B27),IF(D$23="mg/kg SAR",((D$24*0.001)*$B27),IF(D$23="mg/kg DM",(((D$24*0.001)*($B$24/100))*$B27),"0")))))))*2.291</f>
        <v>45.361502170000001</v>
      </c>
      <c r="E27" s="3">
        <f>(IF(E$23="%w/w SAR",((E$24*10)*$B27),IF(E$23="%w/w DM",(((E$24*10)*($B$24/100))*$B27),IF(E$23="kg/t SAR",(E$24*$B27),IF(E$23="kg/t DM",((E$24*($B$24/100))*$B27),IF(E$23="mg/kg SAR",((E$24*0.001)*$B27),IF(E$23="mg/kg DM",(((E$24*0.001)*($B$24/100))*$B27),"0")))))))*1.205</f>
        <v>0.49071215000000007</v>
      </c>
      <c r="F27" s="3">
        <f>(IF(F$23="%w/w SAR",((F$24*10)*$B27),IF(F$23="%w/w DM",(((F$24*10)*($B$24/100))*$B27),IF(F$23="kg/t SAR",(F$24*$B27),IF(F$23="kg/t DM",((F$24*($B$24/100))*$B27),IF(F$23="mg/kg SAR",((F$24*0.001)*$B27),IF(F$23="mg/kg DM",(((F$24*0.001)*($B$24/100))*$B27),"0")))))))*1.658</f>
        <v>3.3151378400000002</v>
      </c>
      <c r="G27" s="3">
        <f t="shared" ref="G27:P42" si="2">IF(G$23="%w/w SAR",((G$24*10)*$B27),IF(G$23="%w/w DM",(((G$24*10)*($B$24/100))*$B27),IF(G$23="kg/t SAR",(G$24*$B27),IF(G$23="kg/t DM",((G$24*($B$24/100))*$B27),IF(G$23="mg/kg SAR",((G$24*0.001)*$B27),IF(G$23="mg/kg DM",(((G$24*0.001)*($B$24/100))*$B27),0))))))</f>
        <v>5.9058000000000013E-2</v>
      </c>
      <c r="H27" s="3">
        <f t="shared" si="2"/>
        <v>1.0306200000000001</v>
      </c>
      <c r="I27" s="3">
        <f t="shared" si="2"/>
        <v>8.781499999999999E-2</v>
      </c>
      <c r="J27" s="3">
        <f t="shared" si="2"/>
        <v>4.2459999999999998E-3</v>
      </c>
      <c r="K27" s="3">
        <f t="shared" si="2"/>
        <v>1.9300000000000003E-4</v>
      </c>
      <c r="L27" s="3">
        <f t="shared" si="2"/>
        <v>0.134714</v>
      </c>
      <c r="M27" s="3">
        <f t="shared" si="2"/>
        <v>5.6742000000000001E-2</v>
      </c>
      <c r="N27" s="3">
        <f t="shared" si="2"/>
        <v>15.600190000000001</v>
      </c>
      <c r="O27" s="3">
        <f t="shared" si="2"/>
        <v>630.27817000000005</v>
      </c>
      <c r="P27" s="3">
        <f t="shared" si="2"/>
        <v>0.27406000000000003</v>
      </c>
      <c r="Q27" s="3">
        <f>(IF(Q$23="%w/w SAR",((Q$24*10)*$B27),IF(Q$23="%w/w DM",(((Q$24*10)*($B$24/100))*$B27),IF(Q$23="kg/t SAR",(Q$24*$B27),IF(Q$23="kg/t DM",((Q$24*($B$24/100))*$B27),IF(Q$23="mg/kg SAR",((Q$24*0.001)*$B27),IF(Q$23="mg/kg DM",(((Q$24*0.001)*($B$24/100))*$B27),0)))))))*2.5</f>
        <v>12.51605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4.0723000000000002E-2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t="str">
        <f>D8</f>
        <v>3A</v>
      </c>
      <c r="B28" s="39">
        <v>10</v>
      </c>
      <c r="C28" s="3">
        <f t="shared" ref="C28:C46" si="3">IF(C$23="%w/w SAR",((C$24*10)*$B28),IF(C$23="%w/w DM",(((C$24*10)*($B$24/100))*$B28),IF(C$23="kg/t SAR",(C$24*$B28),IF(C$23="kg/t DM",((C$24*($B$24/100))*$B28),IF(C$23="mg/kg SAR",((C$24*0.001)*$B28),IF(C$23="mg/kg DM",(((C$24*0.001)*($B$24/100))*$B28),0))))))</f>
        <v>27.791999999999998</v>
      </c>
      <c r="D28" s="3">
        <f t="shared" ref="D28:D46" si="4">(IF(D$23="%w/w SAR",((D$24*10)*$B28),IF(D$23="%w/w DM",(((D$24*10)*($B$24/100))*$B28),IF(D$23="kg/t SAR",(D$24*$B28),IF(D$23="kg/t DM",((D$24*($B$24/100))*$B28),IF(D$23="mg/kg SAR",((D$24*0.001)*$B28),IF(D$23="mg/kg DM",(((D$24*0.001)*($B$24/100))*$B28),"0")))))))*2.291</f>
        <v>45.361502170000001</v>
      </c>
      <c r="E28" s="3">
        <f t="shared" ref="E28:E46" si="5">(IF(E$23="%w/w SAR",((E$24*10)*$B28),IF(E$23="%w/w DM",(((E$24*10)*($B$24/100))*$B28),IF(E$23="kg/t SAR",(E$24*$B28),IF(E$23="kg/t DM",((E$24*($B$24/100))*$B28),IF(E$23="mg/kg SAR",((E$24*0.001)*$B28),IF(E$23="mg/kg DM",(((E$24*0.001)*($B$24/100))*$B28),"0")))))))*1.205</f>
        <v>0.49071215000000007</v>
      </c>
      <c r="F28" s="3">
        <f t="shared" ref="F28:F46" si="6">(IF(F$23="%w/w SAR",((F$24*10)*$B28),IF(F$23="%w/w DM",(((F$24*10)*($B$24/100))*$B28),IF(F$23="kg/t SAR",(F$24*$B28),IF(F$23="kg/t DM",((F$24*($B$24/100))*$B28),IF(F$23="mg/kg SAR",((F$24*0.001)*$B28),IF(F$23="mg/kg DM",(((F$24*0.001)*($B$24/100))*$B28),"0")))))))*1.658</f>
        <v>3.3151378400000002</v>
      </c>
      <c r="G28" s="3">
        <f t="shared" si="2"/>
        <v>5.9058000000000013E-2</v>
      </c>
      <c r="H28" s="3">
        <f t="shared" si="2"/>
        <v>1.0306200000000001</v>
      </c>
      <c r="I28" s="3">
        <f t="shared" si="2"/>
        <v>8.781499999999999E-2</v>
      </c>
      <c r="J28" s="3">
        <f t="shared" si="2"/>
        <v>4.2459999999999998E-3</v>
      </c>
      <c r="K28" s="3">
        <f t="shared" si="2"/>
        <v>1.9300000000000003E-4</v>
      </c>
      <c r="L28" s="3">
        <f t="shared" si="2"/>
        <v>0.134714</v>
      </c>
      <c r="M28" s="3">
        <f t="shared" si="2"/>
        <v>5.6742000000000001E-2</v>
      </c>
      <c r="N28" s="3">
        <f t="shared" si="2"/>
        <v>15.600190000000001</v>
      </c>
      <c r="O28" s="3">
        <f t="shared" si="2"/>
        <v>630.27817000000005</v>
      </c>
      <c r="P28" s="3">
        <f t="shared" si="2"/>
        <v>0.27406000000000003</v>
      </c>
      <c r="Q28" s="3">
        <f t="shared" ref="Q28:Q46" si="7">(IF(Q$23="%w/w SAR",((Q$24*10)*$B28),IF(Q$23="%w/w DM",(((Q$24*10)*($B$24/100))*$B28),IF(Q$23="kg/t SAR",(Q$24*$B28),IF(Q$23="kg/t DM",((Q$24*($B$24/100))*$B28),IF(Q$23="mg/kg SAR",((Q$24*0.001)*$B28),IF(Q$23="mg/kg DM",(((Q$24*0.001)*($B$24/100))*$B28),0)))))))*2.5</f>
        <v>12.51605</v>
      </c>
      <c r="R28" s="3">
        <f t="shared" ref="R28:U46" si="8">IF(R$23="%w/w SAR",((R$24*10)*$B28),IF(R$23="%w/w DM",(((R$24*10)*($B$24/100))*$B28),IF(R$23="kg/t SAR",(R$24*$B28),IF(R$23="kg/t DM",((R$24*($B$24/100))*$B28),IF(R$23="mg/kg SAR",((R$24*0.001)*$B28),IF(R$23="mg/kg DM",(((R$24*0.001)*($B$24/100))*$B28),0))))))</f>
        <v>0</v>
      </c>
      <c r="S28" s="3">
        <f t="shared" si="8"/>
        <v>4.0723000000000002E-2</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t="str">
        <f>E8</f>
        <v>3B</v>
      </c>
      <c r="B29" s="39">
        <v>10</v>
      </c>
      <c r="C29" s="3">
        <f t="shared" si="3"/>
        <v>27.791999999999998</v>
      </c>
      <c r="D29" s="3">
        <f t="shared" si="4"/>
        <v>45.361502170000001</v>
      </c>
      <c r="E29" s="3">
        <f t="shared" si="5"/>
        <v>0.49071215000000007</v>
      </c>
      <c r="F29" s="3">
        <f t="shared" si="6"/>
        <v>3.3151378400000002</v>
      </c>
      <c r="G29" s="3">
        <f t="shared" si="2"/>
        <v>5.9058000000000013E-2</v>
      </c>
      <c r="H29" s="3">
        <f t="shared" si="2"/>
        <v>1.0306200000000001</v>
      </c>
      <c r="I29" s="3">
        <f t="shared" si="2"/>
        <v>8.781499999999999E-2</v>
      </c>
      <c r="J29" s="3">
        <f t="shared" si="2"/>
        <v>4.2459999999999998E-3</v>
      </c>
      <c r="K29" s="3">
        <f t="shared" si="2"/>
        <v>1.9300000000000003E-4</v>
      </c>
      <c r="L29" s="3">
        <f t="shared" si="2"/>
        <v>0.134714</v>
      </c>
      <c r="M29" s="3">
        <f t="shared" si="2"/>
        <v>5.6742000000000001E-2</v>
      </c>
      <c r="N29" s="3">
        <f t="shared" si="2"/>
        <v>15.600190000000001</v>
      </c>
      <c r="O29" s="3">
        <f t="shared" si="2"/>
        <v>630.27817000000005</v>
      </c>
      <c r="P29" s="3">
        <f t="shared" si="2"/>
        <v>0.27406000000000003</v>
      </c>
      <c r="Q29" s="3">
        <f t="shared" si="7"/>
        <v>12.51605</v>
      </c>
      <c r="R29" s="3">
        <f t="shared" si="8"/>
        <v>0</v>
      </c>
      <c r="S29" s="3">
        <f t="shared" si="8"/>
        <v>4.0723000000000002E-2</v>
      </c>
      <c r="T29" s="3">
        <f t="shared" si="8"/>
        <v>0</v>
      </c>
      <c r="U29" s="3">
        <f t="shared" si="8"/>
        <v>0</v>
      </c>
      <c r="V29" s="3" t="str">
        <f t="shared" si="9"/>
        <v>OK</v>
      </c>
      <c r="W29" s="3">
        <f t="shared" si="10"/>
        <v>0</v>
      </c>
      <c r="AB29" s="16"/>
      <c r="AC29" s="16"/>
      <c r="AD29" s="16"/>
      <c r="AE29" s="16"/>
      <c r="AF29" s="16"/>
    </row>
    <row r="30" spans="1:32" s="20" customFormat="1" ht="13" x14ac:dyDescent="0.35">
      <c r="A30" s="33">
        <f>F8</f>
        <v>14</v>
      </c>
      <c r="B30" s="39">
        <v>89</v>
      </c>
      <c r="C30" s="3">
        <f t="shared" si="3"/>
        <v>247.34879999999998</v>
      </c>
      <c r="D30" s="3">
        <f t="shared" si="4"/>
        <v>403.71736931300006</v>
      </c>
      <c r="E30" s="3">
        <f t="shared" si="5"/>
        <v>4.3673381350000007</v>
      </c>
      <c r="F30" s="3">
        <f t="shared" si="6"/>
        <v>29.504726775999998</v>
      </c>
      <c r="G30" s="3">
        <f t="shared" si="2"/>
        <v>0.52561620000000009</v>
      </c>
      <c r="H30" s="3">
        <f t="shared" si="2"/>
        <v>9.1725180000000019</v>
      </c>
      <c r="I30" s="3">
        <f t="shared" si="2"/>
        <v>0.7815534999999999</v>
      </c>
      <c r="J30" s="3">
        <f t="shared" si="2"/>
        <v>3.7789400000000001E-2</v>
      </c>
      <c r="K30" s="3">
        <f t="shared" si="2"/>
        <v>1.7177000000000002E-3</v>
      </c>
      <c r="L30" s="3">
        <f t="shared" si="2"/>
        <v>1.1989546</v>
      </c>
      <c r="M30" s="3">
        <f t="shared" si="2"/>
        <v>0.5050038</v>
      </c>
      <c r="N30" s="3">
        <f t="shared" si="2"/>
        <v>138.841691</v>
      </c>
      <c r="O30" s="3">
        <f t="shared" si="2"/>
        <v>5609.4757130000007</v>
      </c>
      <c r="P30" s="3">
        <f t="shared" si="2"/>
        <v>2.4391340000000001</v>
      </c>
      <c r="Q30" s="3">
        <f t="shared" si="7"/>
        <v>111.39284500000001</v>
      </c>
      <c r="R30" s="3">
        <f t="shared" si="8"/>
        <v>0</v>
      </c>
      <c r="S30" s="3">
        <f t="shared" si="8"/>
        <v>0.3624347</v>
      </c>
      <c r="T30" s="3">
        <f t="shared" si="8"/>
        <v>0</v>
      </c>
      <c r="U30" s="3">
        <f t="shared" si="8"/>
        <v>0</v>
      </c>
      <c r="V30" s="3" t="str">
        <f t="shared" si="9"/>
        <v>OK</v>
      </c>
      <c r="W30" s="3">
        <f t="shared" si="10"/>
        <v>0</v>
      </c>
      <c r="AB30" s="16"/>
      <c r="AC30" s="16"/>
      <c r="AD30" s="16"/>
      <c r="AE30" s="16"/>
      <c r="AF30" s="16"/>
    </row>
    <row r="31" spans="1:32" s="20" customFormat="1" ht="13" x14ac:dyDescent="0.35">
      <c r="A31" s="33">
        <f>G8</f>
        <v>15</v>
      </c>
      <c r="B31" s="39">
        <v>89</v>
      </c>
      <c r="C31" s="3">
        <f t="shared" si="3"/>
        <v>247.34879999999998</v>
      </c>
      <c r="D31" s="3">
        <f t="shared" si="4"/>
        <v>403.71736931300006</v>
      </c>
      <c r="E31" s="3">
        <f t="shared" si="5"/>
        <v>4.3673381350000007</v>
      </c>
      <c r="F31" s="3">
        <f t="shared" si="6"/>
        <v>29.504726775999998</v>
      </c>
      <c r="G31" s="3">
        <f t="shared" si="2"/>
        <v>0.52561620000000009</v>
      </c>
      <c r="H31" s="3">
        <f t="shared" si="2"/>
        <v>9.1725180000000019</v>
      </c>
      <c r="I31" s="3">
        <f t="shared" si="2"/>
        <v>0.7815534999999999</v>
      </c>
      <c r="J31" s="3">
        <f t="shared" si="2"/>
        <v>3.7789400000000001E-2</v>
      </c>
      <c r="K31" s="3">
        <f t="shared" si="2"/>
        <v>1.7177000000000002E-3</v>
      </c>
      <c r="L31" s="3">
        <f t="shared" si="2"/>
        <v>1.1989546</v>
      </c>
      <c r="M31" s="3">
        <f t="shared" si="2"/>
        <v>0.5050038</v>
      </c>
      <c r="N31" s="3">
        <f t="shared" si="2"/>
        <v>138.841691</v>
      </c>
      <c r="O31" s="3">
        <f t="shared" si="2"/>
        <v>5609.4757130000007</v>
      </c>
      <c r="P31" s="3">
        <f t="shared" si="2"/>
        <v>2.4391340000000001</v>
      </c>
      <c r="Q31" s="3">
        <f t="shared" si="7"/>
        <v>111.39284500000001</v>
      </c>
      <c r="R31" s="3">
        <f t="shared" si="8"/>
        <v>0</v>
      </c>
      <c r="S31" s="3">
        <f t="shared" si="8"/>
        <v>0.3624347</v>
      </c>
      <c r="T31" s="3">
        <f t="shared" si="8"/>
        <v>0</v>
      </c>
      <c r="U31" s="3">
        <f t="shared" si="8"/>
        <v>0</v>
      </c>
      <c r="V31" s="3" t="str">
        <f t="shared" si="9"/>
        <v>OK</v>
      </c>
      <c r="W31" s="3">
        <f t="shared" si="10"/>
        <v>0</v>
      </c>
      <c r="AB31" s="16"/>
      <c r="AC31" s="16"/>
      <c r="AD31" s="16"/>
      <c r="AE31" s="16"/>
      <c r="AF31" s="16"/>
    </row>
    <row r="32" spans="1:32" s="20" customFormat="1" ht="13" x14ac:dyDescent="0.35">
      <c r="A32" s="33">
        <f>H8</f>
        <v>16</v>
      </c>
      <c r="B32" s="39">
        <v>89</v>
      </c>
      <c r="C32" s="3">
        <f t="shared" si="3"/>
        <v>247.34879999999998</v>
      </c>
      <c r="D32" s="3">
        <f t="shared" si="4"/>
        <v>403.71736931300006</v>
      </c>
      <c r="E32" s="3">
        <f t="shared" si="5"/>
        <v>4.3673381350000007</v>
      </c>
      <c r="F32" s="3">
        <f t="shared" si="6"/>
        <v>29.504726775999998</v>
      </c>
      <c r="G32" s="3">
        <f t="shared" si="2"/>
        <v>0.52561620000000009</v>
      </c>
      <c r="H32" s="3">
        <f t="shared" si="2"/>
        <v>9.1725180000000019</v>
      </c>
      <c r="I32" s="3">
        <f t="shared" si="2"/>
        <v>0.7815534999999999</v>
      </c>
      <c r="J32" s="3">
        <f t="shared" si="2"/>
        <v>3.7789400000000001E-2</v>
      </c>
      <c r="K32" s="3">
        <f t="shared" si="2"/>
        <v>1.7177000000000002E-3</v>
      </c>
      <c r="L32" s="3">
        <f t="shared" si="2"/>
        <v>1.1989546</v>
      </c>
      <c r="M32" s="3">
        <f t="shared" si="2"/>
        <v>0.5050038</v>
      </c>
      <c r="N32" s="3">
        <f t="shared" si="2"/>
        <v>138.841691</v>
      </c>
      <c r="O32" s="3">
        <f t="shared" si="2"/>
        <v>5609.4757130000007</v>
      </c>
      <c r="P32" s="3">
        <f t="shared" si="2"/>
        <v>2.4391340000000001</v>
      </c>
      <c r="Q32" s="3">
        <f t="shared" si="7"/>
        <v>111.39284500000001</v>
      </c>
      <c r="R32" s="3">
        <f t="shared" si="8"/>
        <v>0</v>
      </c>
      <c r="S32" s="3">
        <f t="shared" si="8"/>
        <v>0.3624347</v>
      </c>
      <c r="T32" s="3">
        <f t="shared" si="8"/>
        <v>0</v>
      </c>
      <c r="U32" s="3">
        <f t="shared" si="8"/>
        <v>0</v>
      </c>
      <c r="V32" s="3" t="str">
        <f t="shared" si="9"/>
        <v>OK</v>
      </c>
      <c r="W32" s="3">
        <f t="shared" si="10"/>
        <v>0</v>
      </c>
      <c r="AB32" s="16"/>
      <c r="AC32" s="16"/>
      <c r="AD32" s="16"/>
      <c r="AE32" s="16"/>
      <c r="AF32" s="16"/>
    </row>
    <row r="33" spans="1:32" s="20" customFormat="1" ht="13" x14ac:dyDescent="0.35">
      <c r="A33" s="33">
        <f>I8</f>
        <v>17</v>
      </c>
      <c r="B33" s="39">
        <v>89</v>
      </c>
      <c r="C33" s="3">
        <f t="shared" si="3"/>
        <v>247.34879999999998</v>
      </c>
      <c r="D33" s="3">
        <f t="shared" si="4"/>
        <v>403.71736931300006</v>
      </c>
      <c r="E33" s="3">
        <f t="shared" si="5"/>
        <v>4.3673381350000007</v>
      </c>
      <c r="F33" s="3">
        <f t="shared" si="6"/>
        <v>29.504726775999998</v>
      </c>
      <c r="G33" s="3">
        <f t="shared" si="2"/>
        <v>0.52561620000000009</v>
      </c>
      <c r="H33" s="3">
        <f t="shared" si="2"/>
        <v>9.1725180000000019</v>
      </c>
      <c r="I33" s="3">
        <f t="shared" si="2"/>
        <v>0.7815534999999999</v>
      </c>
      <c r="J33" s="3">
        <f t="shared" si="2"/>
        <v>3.7789400000000001E-2</v>
      </c>
      <c r="K33" s="3">
        <f t="shared" si="2"/>
        <v>1.7177000000000002E-3</v>
      </c>
      <c r="L33" s="3">
        <f t="shared" si="2"/>
        <v>1.1989546</v>
      </c>
      <c r="M33" s="3">
        <f t="shared" si="2"/>
        <v>0.5050038</v>
      </c>
      <c r="N33" s="3">
        <f t="shared" si="2"/>
        <v>138.841691</v>
      </c>
      <c r="O33" s="3">
        <f t="shared" si="2"/>
        <v>5609.4757130000007</v>
      </c>
      <c r="P33" s="3">
        <f t="shared" si="2"/>
        <v>2.4391340000000001</v>
      </c>
      <c r="Q33" s="3">
        <f t="shared" si="7"/>
        <v>111.39284500000001</v>
      </c>
      <c r="R33" s="3">
        <f t="shared" si="8"/>
        <v>0</v>
      </c>
      <c r="S33" s="3">
        <f t="shared" si="8"/>
        <v>0.3624347</v>
      </c>
      <c r="T33" s="3">
        <f t="shared" si="8"/>
        <v>0</v>
      </c>
      <c r="U33" s="3">
        <f t="shared" si="8"/>
        <v>0</v>
      </c>
      <c r="V33" s="3" t="str">
        <f t="shared" si="9"/>
        <v>OK</v>
      </c>
      <c r="W33" s="3">
        <f t="shared" si="10"/>
        <v>0</v>
      </c>
      <c r="AB33" s="16"/>
      <c r="AC33" s="16"/>
      <c r="AD33" s="16"/>
      <c r="AE33" s="16"/>
      <c r="AF33" s="16"/>
    </row>
    <row r="34" spans="1:32" s="20" customFormat="1" ht="13" x14ac:dyDescent="0.35">
      <c r="A34" s="33">
        <f>J8</f>
        <v>19</v>
      </c>
      <c r="B34" s="39">
        <v>89</v>
      </c>
      <c r="C34" s="3">
        <f t="shared" si="3"/>
        <v>247.34879999999998</v>
      </c>
      <c r="D34" s="3">
        <f t="shared" si="4"/>
        <v>403.71736931300006</v>
      </c>
      <c r="E34" s="3">
        <f t="shared" si="5"/>
        <v>4.3673381350000007</v>
      </c>
      <c r="F34" s="3">
        <f t="shared" si="6"/>
        <v>29.504726775999998</v>
      </c>
      <c r="G34" s="3">
        <f t="shared" si="2"/>
        <v>0.52561620000000009</v>
      </c>
      <c r="H34" s="3">
        <f t="shared" si="2"/>
        <v>9.1725180000000019</v>
      </c>
      <c r="I34" s="3">
        <f t="shared" si="2"/>
        <v>0.7815534999999999</v>
      </c>
      <c r="J34" s="3">
        <f t="shared" si="2"/>
        <v>3.7789400000000001E-2</v>
      </c>
      <c r="K34" s="3">
        <f t="shared" si="2"/>
        <v>1.7177000000000002E-3</v>
      </c>
      <c r="L34" s="3">
        <f t="shared" si="2"/>
        <v>1.1989546</v>
      </c>
      <c r="M34" s="3">
        <f t="shared" si="2"/>
        <v>0.5050038</v>
      </c>
      <c r="N34" s="3">
        <f t="shared" si="2"/>
        <v>138.841691</v>
      </c>
      <c r="O34" s="3">
        <f t="shared" si="2"/>
        <v>5609.4757130000007</v>
      </c>
      <c r="P34" s="3">
        <f t="shared" si="2"/>
        <v>2.4391340000000001</v>
      </c>
      <c r="Q34" s="3">
        <f t="shared" si="7"/>
        <v>111.39284500000001</v>
      </c>
      <c r="R34" s="3">
        <f t="shared" si="8"/>
        <v>0</v>
      </c>
      <c r="S34" s="3">
        <f t="shared" si="8"/>
        <v>0.3624347</v>
      </c>
      <c r="T34" s="3">
        <f t="shared" si="8"/>
        <v>0</v>
      </c>
      <c r="U34" s="3">
        <f t="shared" si="8"/>
        <v>0</v>
      </c>
      <c r="V34" s="3" t="str">
        <f t="shared" si="9"/>
        <v>OK</v>
      </c>
      <c r="W34" s="3">
        <f t="shared" si="10"/>
        <v>0</v>
      </c>
      <c r="AB34" s="16"/>
      <c r="AC34" s="16"/>
      <c r="AD34" s="16"/>
      <c r="AE34" s="16"/>
      <c r="AF34" s="16"/>
    </row>
    <row r="35" spans="1:32" s="20" customFormat="1" ht="13" x14ac:dyDescent="0.35">
      <c r="A35" s="33">
        <f>K8</f>
        <v>26</v>
      </c>
      <c r="B35" s="39">
        <v>17</v>
      </c>
      <c r="C35" s="3">
        <f t="shared" si="3"/>
        <v>47.246400000000001</v>
      </c>
      <c r="D35" s="3">
        <f t="shared" si="4"/>
        <v>77.114553689000005</v>
      </c>
      <c r="E35" s="3">
        <f t="shared" si="5"/>
        <v>0.83421065500000002</v>
      </c>
      <c r="F35" s="3">
        <f t="shared" si="6"/>
        <v>5.6357343279999998</v>
      </c>
      <c r="G35" s="3">
        <f t="shared" si="2"/>
        <v>0.10039860000000002</v>
      </c>
      <c r="H35" s="3">
        <f t="shared" si="2"/>
        <v>1.7520540000000002</v>
      </c>
      <c r="I35" s="3">
        <f t="shared" si="2"/>
        <v>0.14928549999999999</v>
      </c>
      <c r="J35" s="3">
        <f t="shared" si="2"/>
        <v>7.2182000000000001E-3</v>
      </c>
      <c r="K35" s="3">
        <f t="shared" si="2"/>
        <v>3.2810000000000001E-4</v>
      </c>
      <c r="L35" s="3">
        <f t="shared" si="2"/>
        <v>0.22901379999999999</v>
      </c>
      <c r="M35" s="3">
        <f t="shared" si="2"/>
        <v>9.6461400000000003E-2</v>
      </c>
      <c r="N35" s="3">
        <f t="shared" si="2"/>
        <v>26.520323000000001</v>
      </c>
      <c r="O35" s="3">
        <f t="shared" si="2"/>
        <v>1071.4728890000001</v>
      </c>
      <c r="P35" s="3">
        <f t="shared" si="2"/>
        <v>0.46590200000000004</v>
      </c>
      <c r="Q35" s="3">
        <f t="shared" si="7"/>
        <v>21.277284999999999</v>
      </c>
      <c r="R35" s="3">
        <f t="shared" si="8"/>
        <v>0</v>
      </c>
      <c r="S35" s="3">
        <f t="shared" si="8"/>
        <v>6.9229100000000002E-2</v>
      </c>
      <c r="T35" s="3">
        <f t="shared" si="8"/>
        <v>0</v>
      </c>
      <c r="U35" s="3">
        <f t="shared" si="8"/>
        <v>0</v>
      </c>
      <c r="V35" s="3" t="str">
        <f t="shared" si="9"/>
        <v>OK</v>
      </c>
      <c r="W35" s="3">
        <f t="shared" si="10"/>
        <v>0</v>
      </c>
      <c r="AB35" s="16"/>
      <c r="AC35" s="16"/>
      <c r="AD35" s="16"/>
      <c r="AE35" s="16"/>
      <c r="AF35" s="16"/>
    </row>
    <row r="36" spans="1:32" s="20" customFormat="1" ht="13" x14ac:dyDescent="0.35">
      <c r="A36" s="33">
        <f>L8</f>
        <v>27</v>
      </c>
      <c r="B36" s="39">
        <v>17</v>
      </c>
      <c r="C36" s="3">
        <f t="shared" si="3"/>
        <v>47.246400000000001</v>
      </c>
      <c r="D36" s="3">
        <f t="shared" si="4"/>
        <v>77.114553689000005</v>
      </c>
      <c r="E36" s="3">
        <f t="shared" si="5"/>
        <v>0.83421065500000002</v>
      </c>
      <c r="F36" s="3">
        <f t="shared" si="6"/>
        <v>5.6357343279999998</v>
      </c>
      <c r="G36" s="3">
        <f t="shared" si="2"/>
        <v>0.10039860000000002</v>
      </c>
      <c r="H36" s="3">
        <f t="shared" si="2"/>
        <v>1.7520540000000002</v>
      </c>
      <c r="I36" s="3">
        <f t="shared" si="2"/>
        <v>0.14928549999999999</v>
      </c>
      <c r="J36" s="3">
        <f t="shared" si="2"/>
        <v>7.2182000000000001E-3</v>
      </c>
      <c r="K36" s="3">
        <f t="shared" si="2"/>
        <v>3.2810000000000001E-4</v>
      </c>
      <c r="L36" s="3">
        <f t="shared" si="2"/>
        <v>0.22901379999999999</v>
      </c>
      <c r="M36" s="3">
        <f t="shared" si="2"/>
        <v>9.6461400000000003E-2</v>
      </c>
      <c r="N36" s="3">
        <f t="shared" si="2"/>
        <v>26.520323000000001</v>
      </c>
      <c r="O36" s="3">
        <f t="shared" si="2"/>
        <v>1071.4728890000001</v>
      </c>
      <c r="P36" s="3">
        <f t="shared" si="2"/>
        <v>0.46590200000000004</v>
      </c>
      <c r="Q36" s="3">
        <f t="shared" si="7"/>
        <v>21.277284999999999</v>
      </c>
      <c r="R36" s="3">
        <f t="shared" si="8"/>
        <v>0</v>
      </c>
      <c r="S36" s="3">
        <f t="shared" si="8"/>
        <v>6.9229100000000002E-2</v>
      </c>
      <c r="T36" s="3">
        <f t="shared" si="8"/>
        <v>0</v>
      </c>
      <c r="U36" s="3">
        <f t="shared" si="8"/>
        <v>0</v>
      </c>
      <c r="V36" s="3" t="str">
        <f t="shared" si="9"/>
        <v>OK</v>
      </c>
      <c r="W36" s="3">
        <f t="shared" si="10"/>
        <v>0</v>
      </c>
      <c r="AB36" s="16"/>
      <c r="AC36" s="16"/>
      <c r="AD36" s="16"/>
      <c r="AE36" s="16"/>
      <c r="AF36" s="16"/>
    </row>
    <row r="37" spans="1:32" s="20" customFormat="1" ht="13" x14ac:dyDescent="0.35">
      <c r="A37" s="33">
        <f>M8</f>
        <v>28</v>
      </c>
      <c r="B37" s="39">
        <v>89</v>
      </c>
      <c r="C37" s="3">
        <f t="shared" si="3"/>
        <v>247.34879999999998</v>
      </c>
      <c r="D37" s="3">
        <f t="shared" si="4"/>
        <v>403.71736931300006</v>
      </c>
      <c r="E37" s="3">
        <f t="shared" si="5"/>
        <v>4.3673381350000007</v>
      </c>
      <c r="F37" s="3">
        <f t="shared" si="6"/>
        <v>29.504726775999998</v>
      </c>
      <c r="G37" s="3">
        <f t="shared" si="2"/>
        <v>0.52561620000000009</v>
      </c>
      <c r="H37" s="3">
        <f t="shared" si="2"/>
        <v>9.1725180000000019</v>
      </c>
      <c r="I37" s="3">
        <f t="shared" si="2"/>
        <v>0.7815534999999999</v>
      </c>
      <c r="J37" s="3">
        <f t="shared" si="2"/>
        <v>3.7789400000000001E-2</v>
      </c>
      <c r="K37" s="3">
        <f t="shared" si="2"/>
        <v>1.7177000000000002E-3</v>
      </c>
      <c r="L37" s="3">
        <f t="shared" si="2"/>
        <v>1.1989546</v>
      </c>
      <c r="M37" s="3">
        <f t="shared" si="2"/>
        <v>0.5050038</v>
      </c>
      <c r="N37" s="3">
        <f t="shared" si="2"/>
        <v>138.841691</v>
      </c>
      <c r="O37" s="3">
        <f t="shared" si="2"/>
        <v>5609.4757130000007</v>
      </c>
      <c r="P37" s="3">
        <f t="shared" si="2"/>
        <v>2.4391340000000001</v>
      </c>
      <c r="Q37" s="3">
        <f t="shared" si="7"/>
        <v>111.39284500000001</v>
      </c>
      <c r="R37" s="3">
        <f t="shared" si="8"/>
        <v>0</v>
      </c>
      <c r="S37" s="3">
        <f t="shared" si="8"/>
        <v>0.3624347</v>
      </c>
      <c r="T37" s="3">
        <f t="shared" si="8"/>
        <v>0</v>
      </c>
      <c r="U37" s="3">
        <f t="shared" si="8"/>
        <v>0</v>
      </c>
      <c r="V37" s="3" t="str">
        <f t="shared" si="9"/>
        <v>OK</v>
      </c>
      <c r="W37" s="3">
        <f t="shared" si="10"/>
        <v>0</v>
      </c>
      <c r="AB37" s="16"/>
      <c r="AC37" s="16"/>
      <c r="AD37" s="16"/>
      <c r="AE37" s="16"/>
      <c r="AF37" s="16"/>
    </row>
    <row r="38" spans="1:32" s="20" customFormat="1" ht="13" x14ac:dyDescent="0.35">
      <c r="A38" s="33">
        <f>N8</f>
        <v>29</v>
      </c>
      <c r="B38" s="39">
        <v>17</v>
      </c>
      <c r="C38" s="3">
        <f t="shared" si="3"/>
        <v>47.246400000000001</v>
      </c>
      <c r="D38" s="3">
        <f t="shared" si="4"/>
        <v>77.114553689000005</v>
      </c>
      <c r="E38" s="3">
        <f t="shared" si="5"/>
        <v>0.83421065500000002</v>
      </c>
      <c r="F38" s="3">
        <f t="shared" si="6"/>
        <v>5.6357343279999998</v>
      </c>
      <c r="G38" s="3">
        <f t="shared" si="2"/>
        <v>0.10039860000000002</v>
      </c>
      <c r="H38" s="3">
        <f t="shared" si="2"/>
        <v>1.7520540000000002</v>
      </c>
      <c r="I38" s="3">
        <f t="shared" si="2"/>
        <v>0.14928549999999999</v>
      </c>
      <c r="J38" s="3">
        <f t="shared" si="2"/>
        <v>7.2182000000000001E-3</v>
      </c>
      <c r="K38" s="3">
        <f t="shared" si="2"/>
        <v>3.2810000000000001E-4</v>
      </c>
      <c r="L38" s="3">
        <f t="shared" si="2"/>
        <v>0.22901379999999999</v>
      </c>
      <c r="M38" s="3">
        <f t="shared" si="2"/>
        <v>9.6461400000000003E-2</v>
      </c>
      <c r="N38" s="3">
        <f t="shared" si="2"/>
        <v>26.520323000000001</v>
      </c>
      <c r="O38" s="3">
        <f t="shared" si="2"/>
        <v>1071.4728890000001</v>
      </c>
      <c r="P38" s="3">
        <f t="shared" si="2"/>
        <v>0.46590200000000004</v>
      </c>
      <c r="Q38" s="3">
        <f t="shared" si="7"/>
        <v>21.277284999999999</v>
      </c>
      <c r="R38" s="3">
        <f t="shared" si="8"/>
        <v>0</v>
      </c>
      <c r="S38" s="3">
        <f t="shared" si="8"/>
        <v>6.9229100000000002E-2</v>
      </c>
      <c r="T38" s="3">
        <f t="shared" si="8"/>
        <v>0</v>
      </c>
      <c r="U38" s="3">
        <f t="shared" si="8"/>
        <v>0</v>
      </c>
      <c r="V38" s="3" t="str">
        <f t="shared" si="9"/>
        <v>OK</v>
      </c>
      <c r="W38" s="3">
        <f t="shared" si="10"/>
        <v>0</v>
      </c>
      <c r="AB38" s="16"/>
      <c r="AC38" s="16"/>
      <c r="AD38" s="16"/>
      <c r="AE38" s="16"/>
      <c r="AF38" s="16"/>
    </row>
    <row r="39" spans="1:32" s="20" customFormat="1" ht="13" x14ac:dyDescent="0.35">
      <c r="A39" s="33">
        <f>O8</f>
        <v>30</v>
      </c>
      <c r="B39" s="39">
        <v>17</v>
      </c>
      <c r="C39" s="3">
        <f t="shared" si="3"/>
        <v>47.246400000000001</v>
      </c>
      <c r="D39" s="3">
        <f t="shared" si="4"/>
        <v>77.114553689000005</v>
      </c>
      <c r="E39" s="3">
        <f t="shared" si="5"/>
        <v>0.83421065500000002</v>
      </c>
      <c r="F39" s="3">
        <f t="shared" si="6"/>
        <v>5.6357343279999998</v>
      </c>
      <c r="G39" s="3">
        <f t="shared" si="2"/>
        <v>0.10039860000000002</v>
      </c>
      <c r="H39" s="3">
        <f t="shared" si="2"/>
        <v>1.7520540000000002</v>
      </c>
      <c r="I39" s="3">
        <f t="shared" si="2"/>
        <v>0.14928549999999999</v>
      </c>
      <c r="J39" s="3">
        <f t="shared" si="2"/>
        <v>7.2182000000000001E-3</v>
      </c>
      <c r="K39" s="3">
        <f t="shared" si="2"/>
        <v>3.2810000000000001E-4</v>
      </c>
      <c r="L39" s="3">
        <f t="shared" si="2"/>
        <v>0.22901379999999999</v>
      </c>
      <c r="M39" s="3">
        <f t="shared" si="2"/>
        <v>9.6461400000000003E-2</v>
      </c>
      <c r="N39" s="3">
        <f t="shared" si="2"/>
        <v>26.520323000000001</v>
      </c>
      <c r="O39" s="3">
        <f t="shared" si="2"/>
        <v>1071.4728890000001</v>
      </c>
      <c r="P39" s="3">
        <f t="shared" si="2"/>
        <v>0.46590200000000004</v>
      </c>
      <c r="Q39" s="3">
        <f t="shared" si="7"/>
        <v>21.277284999999999</v>
      </c>
      <c r="R39" s="3">
        <f t="shared" si="8"/>
        <v>0</v>
      </c>
      <c r="S39" s="3">
        <f t="shared" si="8"/>
        <v>6.9229100000000002E-2</v>
      </c>
      <c r="T39" s="3">
        <f t="shared" si="8"/>
        <v>0</v>
      </c>
      <c r="U39" s="3">
        <f t="shared" si="8"/>
        <v>0</v>
      </c>
      <c r="V39" s="3" t="str">
        <f t="shared" si="9"/>
        <v>OK</v>
      </c>
      <c r="W39" s="3">
        <f t="shared" si="10"/>
        <v>0</v>
      </c>
      <c r="AB39" s="16"/>
      <c r="AC39" s="16"/>
      <c r="AD39" s="16"/>
      <c r="AE39" s="16"/>
      <c r="AF39" s="16"/>
    </row>
    <row r="40" spans="1:32" s="20" customFormat="1" ht="13" x14ac:dyDescent="0.35">
      <c r="A40" s="33">
        <f>P8</f>
        <v>31</v>
      </c>
      <c r="B40" s="39">
        <v>89</v>
      </c>
      <c r="C40" s="3">
        <f t="shared" si="3"/>
        <v>247.34879999999998</v>
      </c>
      <c r="D40" s="3">
        <f t="shared" si="4"/>
        <v>403.71736931300006</v>
      </c>
      <c r="E40" s="3">
        <f t="shared" si="5"/>
        <v>4.3673381350000007</v>
      </c>
      <c r="F40" s="3">
        <f t="shared" si="6"/>
        <v>29.504726775999998</v>
      </c>
      <c r="G40" s="3">
        <f t="shared" si="2"/>
        <v>0.52561620000000009</v>
      </c>
      <c r="H40" s="3">
        <f t="shared" si="2"/>
        <v>9.1725180000000019</v>
      </c>
      <c r="I40" s="3">
        <f t="shared" si="2"/>
        <v>0.7815534999999999</v>
      </c>
      <c r="J40" s="3">
        <f t="shared" si="2"/>
        <v>3.7789400000000001E-2</v>
      </c>
      <c r="K40" s="3">
        <f t="shared" si="2"/>
        <v>1.7177000000000002E-3</v>
      </c>
      <c r="L40" s="3">
        <f t="shared" si="2"/>
        <v>1.1989546</v>
      </c>
      <c r="M40" s="3">
        <f t="shared" si="2"/>
        <v>0.5050038</v>
      </c>
      <c r="N40" s="3">
        <f t="shared" si="2"/>
        <v>138.841691</v>
      </c>
      <c r="O40" s="3">
        <f t="shared" si="2"/>
        <v>5609.4757130000007</v>
      </c>
      <c r="P40" s="3">
        <f t="shared" si="2"/>
        <v>2.4391340000000001</v>
      </c>
      <c r="Q40" s="3">
        <f t="shared" si="7"/>
        <v>111.39284500000001</v>
      </c>
      <c r="R40" s="3">
        <f t="shared" si="8"/>
        <v>0</v>
      </c>
      <c r="S40" s="3">
        <f t="shared" si="8"/>
        <v>0.3624347</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zoomScale="90" zoomScaleNormal="90" workbookViewId="0">
      <selection activeCell="T24" sqref="T24"/>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'Bolton Hill SC'!C1:E1</f>
        <v>PAN-009100</v>
      </c>
      <c r="D1" s="99"/>
      <c r="E1" s="99"/>
      <c r="F1" s="88" t="s">
        <v>47</v>
      </c>
      <c r="G1" s="88"/>
      <c r="H1" s="98" t="str">
        <f>'Bolton Hill SC'!H1:J1</f>
        <v>42.3ha</v>
      </c>
      <c r="I1" s="98"/>
      <c r="J1" s="98"/>
      <c r="AB1" s="45"/>
      <c r="AC1" s="45"/>
      <c r="AD1" s="45"/>
      <c r="AE1" s="45" t="s">
        <v>91</v>
      </c>
      <c r="AF1" s="45" t="s">
        <v>92</v>
      </c>
    </row>
    <row r="2" spans="1:32" ht="14" x14ac:dyDescent="0.3">
      <c r="A2" s="88" t="s">
        <v>106</v>
      </c>
      <c r="B2" s="88"/>
      <c r="C2" s="100" t="str">
        <f>'Bolton Hill SC'!C2:E2</f>
        <v>EPR-GP3792SK</v>
      </c>
      <c r="D2" s="99"/>
      <c r="E2" s="99"/>
      <c r="F2" s="88" t="s">
        <v>52</v>
      </c>
      <c r="G2" s="88"/>
      <c r="H2" s="92">
        <v>190902</v>
      </c>
      <c r="I2" s="92"/>
      <c r="J2" s="92"/>
      <c r="AB2" s="46" t="s">
        <v>61</v>
      </c>
      <c r="AC2" s="46" t="s">
        <v>80</v>
      </c>
      <c r="AD2" s="45" t="s">
        <v>88</v>
      </c>
      <c r="AE2" s="45" t="s">
        <v>73</v>
      </c>
      <c r="AF2" s="45">
        <v>8.4</v>
      </c>
    </row>
    <row r="3" spans="1:32" ht="14" x14ac:dyDescent="0.3">
      <c r="A3" s="89" t="s">
        <v>44</v>
      </c>
      <c r="B3" s="90"/>
      <c r="C3" s="98" t="str">
        <f>'Bolton Hill SC'!C3:E3</f>
        <v>ByProduct Recovery Ltd</v>
      </c>
      <c r="D3" s="98"/>
      <c r="E3" s="98"/>
      <c r="F3" s="88" t="s">
        <v>107</v>
      </c>
      <c r="G3" s="88"/>
      <c r="H3" s="92" t="s">
        <v>90</v>
      </c>
      <c r="I3" s="92"/>
      <c r="J3" s="92"/>
      <c r="AB3" s="46" t="s">
        <v>62</v>
      </c>
      <c r="AC3" s="46" t="s">
        <v>81</v>
      </c>
      <c r="AD3" s="45" t="s">
        <v>89</v>
      </c>
      <c r="AE3" s="45" t="s">
        <v>74</v>
      </c>
      <c r="AF3" s="45">
        <v>8.6</v>
      </c>
    </row>
    <row r="4" spans="1:32" ht="14" x14ac:dyDescent="0.3">
      <c r="A4" s="88" t="s">
        <v>0</v>
      </c>
      <c r="B4" s="88"/>
      <c r="C4" s="98" t="str">
        <f>'Bolton Hill SC'!C4:E4</f>
        <v>Ffynnon Cyff, Ferwig, Cardigan, Ceredigion, SA43 1QD</v>
      </c>
      <c r="D4" s="98"/>
      <c r="E4" s="98"/>
      <c r="F4" s="96" t="s">
        <v>1</v>
      </c>
      <c r="G4" s="96"/>
      <c r="H4" s="92" t="s">
        <v>123</v>
      </c>
      <c r="I4" s="92"/>
      <c r="J4" s="92"/>
      <c r="AB4" s="46" t="s">
        <v>57</v>
      </c>
      <c r="AC4" s="47" t="s">
        <v>82</v>
      </c>
      <c r="AD4" s="45" t="s">
        <v>90</v>
      </c>
      <c r="AE4" s="45" t="s">
        <v>75</v>
      </c>
      <c r="AF4" s="45">
        <v>8.8000000000000007</v>
      </c>
    </row>
    <row r="5" spans="1:32" ht="14" x14ac:dyDescent="0.3">
      <c r="A5" s="88" t="s">
        <v>51</v>
      </c>
      <c r="B5" s="88"/>
      <c r="C5" s="98" t="str">
        <f>'Bolton Hill SC'!C5:E5</f>
        <v>Rhiannon Smith</v>
      </c>
      <c r="D5" s="98"/>
      <c r="E5" s="98"/>
      <c r="F5" s="88" t="s">
        <v>45</v>
      </c>
      <c r="G5" s="88"/>
      <c r="H5" s="92">
        <v>6</v>
      </c>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'Bolton Hill SC'!C8</f>
        <v>2</v>
      </c>
      <c r="D8" s="56" t="str">
        <f>'Bolton Hill SC'!D8</f>
        <v>3A</v>
      </c>
      <c r="E8" s="56" t="str">
        <f>'Bolton Hill SC'!E8</f>
        <v>3B</v>
      </c>
      <c r="F8" s="56">
        <f>'Bolton Hill SC'!F8</f>
        <v>14</v>
      </c>
      <c r="G8" s="56">
        <f>'Bolton Hill SC'!G8</f>
        <v>15</v>
      </c>
      <c r="H8" s="56">
        <f>'Bolton Hill SC'!H8</f>
        <v>16</v>
      </c>
      <c r="I8" s="56">
        <f>'Bolton Hill SC'!I8</f>
        <v>17</v>
      </c>
      <c r="J8" s="56">
        <f>'Bolton Hill SC'!J8</f>
        <v>19</v>
      </c>
      <c r="K8" s="56">
        <f>'Bolton Hill SC'!K8</f>
        <v>26</v>
      </c>
      <c r="L8" s="56">
        <f>'Bolton Hill SC'!L8</f>
        <v>27</v>
      </c>
      <c r="M8" s="56">
        <f>'Bolton Hill SC'!M8</f>
        <v>28</v>
      </c>
      <c r="N8" s="56">
        <f>'Bolton Hill SC'!N8</f>
        <v>29</v>
      </c>
      <c r="O8" s="56">
        <f>'Bolton Hill SC'!O8</f>
        <v>30</v>
      </c>
      <c r="P8" s="56">
        <f>'Bolton Hill SC'!P8</f>
        <v>31</v>
      </c>
      <c r="Q8" s="56">
        <f>'Bolton Hill SC'!Q8</f>
        <v>0</v>
      </c>
      <c r="R8" s="56">
        <f>'Bolton Hill SC'!R8</f>
        <v>0</v>
      </c>
      <c r="S8" s="56">
        <f>'Bolton Hill SC'!S8</f>
        <v>0</v>
      </c>
      <c r="T8" s="56">
        <f>'Bolton Hill SC'!T8</f>
        <v>0</v>
      </c>
      <c r="U8" s="56">
        <f>'Bolton Hill SC'!U8</f>
        <v>0</v>
      </c>
      <c r="V8" s="56">
        <f>'Bolton Hill SC'!V8</f>
        <v>0</v>
      </c>
      <c r="AB8" s="52"/>
      <c r="AC8" s="51"/>
      <c r="AD8" s="45"/>
      <c r="AE8" s="45" t="s">
        <v>98</v>
      </c>
      <c r="AF8" s="45">
        <v>2.1</v>
      </c>
    </row>
    <row r="9" spans="1:32" ht="14" x14ac:dyDescent="0.3">
      <c r="A9" s="88" t="s">
        <v>3</v>
      </c>
      <c r="B9" s="88"/>
      <c r="C9" s="56">
        <f>'Bolton Hill SC'!C9</f>
        <v>1</v>
      </c>
      <c r="D9" s="56">
        <f>'Bolton Hill SC'!D9</f>
        <v>1</v>
      </c>
      <c r="E9" s="56">
        <f>'Bolton Hill SC'!E9</f>
        <v>1</v>
      </c>
      <c r="F9" s="56" t="str">
        <f>'Bolton Hill SC'!F9</f>
        <v>M</v>
      </c>
      <c r="G9" s="56" t="str">
        <f>'Bolton Hill SC'!G9</f>
        <v>M</v>
      </c>
      <c r="H9" s="56" t="str">
        <f>'Bolton Hill SC'!H9</f>
        <v>M</v>
      </c>
      <c r="I9" s="56" t="str">
        <f>'Bolton Hill SC'!I9</f>
        <v>M</v>
      </c>
      <c r="J9" s="56" t="str">
        <f>'Bolton Hill SC'!J9</f>
        <v>M</v>
      </c>
      <c r="K9" s="56" t="str">
        <f>'Bolton Hill SC'!K9</f>
        <v>M</v>
      </c>
      <c r="L9" s="56" t="str">
        <f>'Bolton Hill SC'!L9</f>
        <v>M</v>
      </c>
      <c r="M9" s="56" t="str">
        <f>'Bolton Hill SC'!M9</f>
        <v>M</v>
      </c>
      <c r="N9" s="56" t="str">
        <f>'Bolton Hill SC'!N9</f>
        <v>M</v>
      </c>
      <c r="O9" s="56" t="str">
        <f>'Bolton Hill SC'!O9</f>
        <v>M</v>
      </c>
      <c r="P9" s="56" t="str">
        <f>'Bolton Hill SC'!P9</f>
        <v>M</v>
      </c>
      <c r="Q9" s="56">
        <f>'Bolton Hill SC'!Q9</f>
        <v>0</v>
      </c>
      <c r="R9" s="56">
        <f>'Bolton Hill SC'!R9</f>
        <v>0</v>
      </c>
      <c r="S9" s="56">
        <f>'Bolton Hill SC'!S9</f>
        <v>0</v>
      </c>
      <c r="T9" s="56">
        <f>'Bolton Hill SC'!T9</f>
        <v>0</v>
      </c>
      <c r="U9" s="56">
        <f>'Bolton Hill SC'!U9</f>
        <v>0</v>
      </c>
      <c r="V9" s="56">
        <f>'Bolton Hill SC'!V9</f>
        <v>0</v>
      </c>
      <c r="AB9" s="46"/>
      <c r="AC9" s="51"/>
      <c r="AD9" s="45"/>
      <c r="AE9" s="45" t="s">
        <v>77</v>
      </c>
      <c r="AF9" s="45">
        <v>5.9</v>
      </c>
    </row>
    <row r="10" spans="1:32" ht="14" x14ac:dyDescent="0.3">
      <c r="A10" s="88" t="s">
        <v>4</v>
      </c>
      <c r="B10" s="88"/>
      <c r="C10" s="56">
        <f>'Bolton Hill SC'!C10</f>
        <v>6.6</v>
      </c>
      <c r="D10" s="56">
        <f>'Bolton Hill SC'!D10</f>
        <v>6.4</v>
      </c>
      <c r="E10" s="56">
        <f>'Bolton Hill SC'!E10</f>
        <v>6.3</v>
      </c>
      <c r="F10" s="56">
        <f>'Bolton Hill SC'!F10</f>
        <v>6.4</v>
      </c>
      <c r="G10" s="56">
        <f>'Bolton Hill SC'!G10</f>
        <v>6</v>
      </c>
      <c r="H10" s="56">
        <f>'Bolton Hill SC'!H10</f>
        <v>6.1</v>
      </c>
      <c r="I10" s="56">
        <f>'Bolton Hill SC'!I10</f>
        <v>6</v>
      </c>
      <c r="J10" s="56">
        <f>'Bolton Hill SC'!J10</f>
        <v>6.4</v>
      </c>
      <c r="K10" s="56">
        <f>'Bolton Hill SC'!K10</f>
        <v>5.6</v>
      </c>
      <c r="L10" s="56">
        <f>'Bolton Hill SC'!L10</f>
        <v>6</v>
      </c>
      <c r="M10" s="56">
        <f>'Bolton Hill SC'!M10</f>
        <v>6.3</v>
      </c>
      <c r="N10" s="56">
        <f>'Bolton Hill SC'!N10</f>
        <v>6.6</v>
      </c>
      <c r="O10" s="56">
        <f>'Bolton Hill SC'!O10</f>
        <v>6.6</v>
      </c>
      <c r="P10" s="56">
        <f>'Bolton Hill SC'!P10</f>
        <v>6.1</v>
      </c>
      <c r="Q10" s="56">
        <f>'Bolton Hill SC'!Q10</f>
        <v>0</v>
      </c>
      <c r="R10" s="56">
        <f>'Bolton Hill SC'!R10</f>
        <v>0</v>
      </c>
      <c r="S10" s="56">
        <f>'Bolton Hill SC'!S10</f>
        <v>0</v>
      </c>
      <c r="T10" s="56">
        <f>'Bolton Hill SC'!T10</f>
        <v>0</v>
      </c>
      <c r="U10" s="56">
        <f>'Bolton Hill SC'!U10</f>
        <v>0</v>
      </c>
      <c r="V10" s="56">
        <f>'Bolton Hill SC'!V10</f>
        <v>0</v>
      </c>
      <c r="AB10" s="46"/>
      <c r="AC10" s="51"/>
      <c r="AD10" s="45"/>
      <c r="AE10" s="45" t="s">
        <v>78</v>
      </c>
      <c r="AF10" s="45">
        <v>1.4</v>
      </c>
    </row>
    <row r="11" spans="1:32" ht="13" x14ac:dyDescent="0.35">
      <c r="A11" s="88" t="s">
        <v>5</v>
      </c>
      <c r="B11" s="88"/>
      <c r="C11" s="56">
        <f>'Bolton Hill SC'!C11</f>
        <v>4</v>
      </c>
      <c r="D11" s="56">
        <f>'Bolton Hill SC'!D11</f>
        <v>3</v>
      </c>
      <c r="E11" s="56">
        <f>'Bolton Hill SC'!E11</f>
        <v>3</v>
      </c>
      <c r="F11" s="56">
        <f>'Bolton Hill SC'!F11</f>
        <v>0</v>
      </c>
      <c r="G11" s="56">
        <f>'Bolton Hill SC'!G11</f>
        <v>0</v>
      </c>
      <c r="H11" s="56">
        <f>'Bolton Hill SC'!H11</f>
        <v>1</v>
      </c>
      <c r="I11" s="56">
        <f>'Bolton Hill SC'!I11</f>
        <v>1</v>
      </c>
      <c r="J11" s="56">
        <f>'Bolton Hill SC'!J11</f>
        <v>0</v>
      </c>
      <c r="K11" s="56">
        <f>'Bolton Hill SC'!K11</f>
        <v>3</v>
      </c>
      <c r="L11" s="56">
        <f>'Bolton Hill SC'!L11</f>
        <v>2</v>
      </c>
      <c r="M11" s="56">
        <f>'Bolton Hill SC'!M11</f>
        <v>0</v>
      </c>
      <c r="N11" s="56">
        <f>'Bolton Hill SC'!N11</f>
        <v>3</v>
      </c>
      <c r="O11" s="56">
        <f>'Bolton Hill SC'!O11</f>
        <v>3</v>
      </c>
      <c r="P11" s="56">
        <f>'Bolton Hill SC'!P11</f>
        <v>1</v>
      </c>
      <c r="Q11" s="56">
        <f>'Bolton Hill SC'!Q11</f>
        <v>0</v>
      </c>
      <c r="R11" s="56">
        <f>'Bolton Hill SC'!R11</f>
        <v>0</v>
      </c>
      <c r="S11" s="56">
        <f>'Bolton Hill SC'!S11</f>
        <v>0</v>
      </c>
      <c r="T11" s="56">
        <f>'Bolton Hill SC'!T11</f>
        <v>0</v>
      </c>
      <c r="U11" s="56">
        <f>'Bolton Hill SC'!U11</f>
        <v>0</v>
      </c>
      <c r="V11" s="56">
        <f>'Bolton Hill SC'!V11</f>
        <v>0</v>
      </c>
      <c r="AB11" s="12"/>
      <c r="AC11" s="12"/>
      <c r="AD11" s="12"/>
      <c r="AE11" s="12"/>
      <c r="AF11" s="12"/>
    </row>
    <row r="12" spans="1:32" ht="14" x14ac:dyDescent="0.3">
      <c r="A12" s="88" t="s">
        <v>6</v>
      </c>
      <c r="B12" s="88"/>
      <c r="C12" s="56">
        <f>'Bolton Hill SC'!C12</f>
        <v>2</v>
      </c>
      <c r="D12" s="56">
        <f>'Bolton Hill SC'!D12</f>
        <v>2</v>
      </c>
      <c r="E12" s="56">
        <f>'Bolton Hill SC'!E12</f>
        <v>2</v>
      </c>
      <c r="F12" s="56">
        <f>'Bolton Hill SC'!F12</f>
        <v>2</v>
      </c>
      <c r="G12" s="56">
        <f>'Bolton Hill SC'!G12</f>
        <v>2</v>
      </c>
      <c r="H12" s="56">
        <f>'Bolton Hill SC'!H12</f>
        <v>3</v>
      </c>
      <c r="I12" s="56">
        <f>'Bolton Hill SC'!I12</f>
        <v>3</v>
      </c>
      <c r="J12" s="56">
        <f>'Bolton Hill SC'!J12</f>
        <v>2</v>
      </c>
      <c r="K12" s="56">
        <f>'Bolton Hill SC'!K12</f>
        <v>2</v>
      </c>
      <c r="L12" s="56">
        <f>'Bolton Hill SC'!L12</f>
        <v>2</v>
      </c>
      <c r="M12" s="56">
        <f>'Bolton Hill SC'!M12</f>
        <v>1</v>
      </c>
      <c r="N12" s="56">
        <f>'Bolton Hill SC'!N12</f>
        <v>2</v>
      </c>
      <c r="O12" s="56">
        <f>'Bolton Hill SC'!O12</f>
        <v>2</v>
      </c>
      <c r="P12" s="56">
        <f>'Bolton Hill SC'!P12</f>
        <v>2</v>
      </c>
      <c r="Q12" s="56">
        <f>'Bolton Hill SC'!Q12</f>
        <v>0</v>
      </c>
      <c r="R12" s="56">
        <f>'Bolton Hill SC'!R12</f>
        <v>0</v>
      </c>
      <c r="S12" s="56">
        <f>'Bolton Hill SC'!S12</f>
        <v>0</v>
      </c>
      <c r="T12" s="56">
        <f>'Bolton Hill SC'!T12</f>
        <v>0</v>
      </c>
      <c r="U12" s="56">
        <f>'Bolton Hill SC'!U12</f>
        <v>0</v>
      </c>
      <c r="V12" s="56">
        <f>'Bolton Hill SC'!V12</f>
        <v>0</v>
      </c>
      <c r="AB12" s="46"/>
      <c r="AC12" s="51"/>
      <c r="AD12" s="45"/>
      <c r="AE12" s="45"/>
      <c r="AF12" s="45"/>
    </row>
    <row r="13" spans="1:32" ht="14" x14ac:dyDescent="0.3">
      <c r="A13" s="88" t="s">
        <v>7</v>
      </c>
      <c r="B13" s="88"/>
      <c r="C13" s="56">
        <f>'Bolton Hill SC'!C13</f>
        <v>0</v>
      </c>
      <c r="D13" s="56">
        <f>'Bolton Hill SC'!D13</f>
        <v>0</v>
      </c>
      <c r="E13" s="56">
        <f>'Bolton Hill SC'!E13</f>
        <v>0</v>
      </c>
      <c r="F13" s="56">
        <f>'Bolton Hill SC'!F13</f>
        <v>0</v>
      </c>
      <c r="G13" s="56">
        <f>'Bolton Hill SC'!G13</f>
        <v>0</v>
      </c>
      <c r="H13" s="56">
        <f>'Bolton Hill SC'!H13</f>
        <v>0</v>
      </c>
      <c r="I13" s="56">
        <f>'Bolton Hill SC'!I13</f>
        <v>0</v>
      </c>
      <c r="J13" s="56">
        <f>'Bolton Hill SC'!J13</f>
        <v>0</v>
      </c>
      <c r="K13" s="56">
        <f>'Bolton Hill SC'!K13</f>
        <v>0</v>
      </c>
      <c r="L13" s="56">
        <f>'Bolton Hill SC'!L13</f>
        <v>0</v>
      </c>
      <c r="M13" s="56">
        <f>'Bolton Hill SC'!M13</f>
        <v>0</v>
      </c>
      <c r="N13" s="56">
        <f>'Bolton Hill SC'!N13</f>
        <v>0</v>
      </c>
      <c r="O13" s="56">
        <f>'Bolton Hill SC'!O13</f>
        <v>0</v>
      </c>
      <c r="P13" s="56">
        <f>'Bolton Hill SC'!P13</f>
        <v>0</v>
      </c>
      <c r="Q13" s="56">
        <f>'Bolton Hill SC'!Q13</f>
        <v>0</v>
      </c>
      <c r="R13" s="56">
        <f>'Bolton Hill SC'!R13</f>
        <v>0</v>
      </c>
      <c r="S13" s="56">
        <f>'Bolton Hill SC'!S13</f>
        <v>0</v>
      </c>
      <c r="T13" s="56">
        <f>'Bolton Hill SC'!T13</f>
        <v>0</v>
      </c>
      <c r="U13" s="56">
        <f>'Bolton Hill SC'!U13</f>
        <v>0</v>
      </c>
      <c r="V13" s="56">
        <f>'Bolton Hill SC'!V13</f>
        <v>0</v>
      </c>
      <c r="AB13" s="46"/>
      <c r="AC13" s="51"/>
      <c r="AD13" s="45"/>
      <c r="AE13" s="45"/>
      <c r="AF13" s="45"/>
    </row>
    <row r="14" spans="1:32" ht="13" x14ac:dyDescent="0.35">
      <c r="A14" s="87" t="s">
        <v>8</v>
      </c>
      <c r="B14" s="87"/>
      <c r="C14" s="57" t="str">
        <f>'Bolton Hill SC'!C14</f>
        <v>Spring wheat/barley</v>
      </c>
      <c r="D14" s="57" t="str">
        <f>'Bolton Hill SC'!D14</f>
        <v>Spring wheat/barley</v>
      </c>
      <c r="E14" s="57" t="str">
        <f>'Bolton Hill SC'!E14</f>
        <v>Spring wheat/barley</v>
      </c>
      <c r="F14" s="57" t="str">
        <f>'Bolton Hill SC'!F14</f>
        <v>Grass Silage (25% DM)</v>
      </c>
      <c r="G14" s="57" t="str">
        <f>'Bolton Hill SC'!G14</f>
        <v>Grass Silage (25% DM)</v>
      </c>
      <c r="H14" s="57" t="str">
        <f>'Bolton Hill SC'!H14</f>
        <v>Grass Silage (25% DM)</v>
      </c>
      <c r="I14" s="57" t="str">
        <f>'Bolton Hill SC'!I14</f>
        <v>Grass Silage (25% DM)</v>
      </c>
      <c r="J14" s="57" t="str">
        <f>'Bolton Hill SC'!J14</f>
        <v>Grass Silage (25% DM)</v>
      </c>
      <c r="K14" s="57" t="str">
        <f>'Bolton Hill SC'!K14</f>
        <v>Grass Silage (25% DM)</v>
      </c>
      <c r="L14" s="57" t="str">
        <f>'Bolton Hill SC'!L14</f>
        <v>Grass Silage (25% DM)</v>
      </c>
      <c r="M14" s="57" t="str">
        <f>'Bolton Hill SC'!M14</f>
        <v>Grass Silage (25% DM)</v>
      </c>
      <c r="N14" s="57" t="str">
        <f>'Bolton Hill SC'!N14</f>
        <v>Grass Silage (25% DM)</v>
      </c>
      <c r="O14" s="57" t="str">
        <f>'Bolton Hill SC'!O14</f>
        <v>Grass Silage (25% DM)</v>
      </c>
      <c r="P14" s="57" t="str">
        <f>'Bolton Hill SC'!P14</f>
        <v>Grass Silage (25% DM)</v>
      </c>
      <c r="Q14" s="57">
        <f>'Bolton Hill SC'!Q14</f>
        <v>0</v>
      </c>
      <c r="R14" s="57">
        <f>'Bolton Hill SC'!R14</f>
        <v>0</v>
      </c>
      <c r="S14" s="57">
        <f>'Bolton Hill SC'!S14</f>
        <v>0</v>
      </c>
      <c r="T14" s="57">
        <f>'Bolton Hill SC'!T14</f>
        <v>0</v>
      </c>
      <c r="U14" s="57">
        <f>'Bolton Hill SC'!U14</f>
        <v>0</v>
      </c>
      <c r="V14" s="57">
        <f>'Bolton Hill SC'!V14</f>
        <v>0</v>
      </c>
    </row>
    <row r="15" spans="1:32" ht="13" x14ac:dyDescent="0.35">
      <c r="A15" s="96" t="s">
        <v>9</v>
      </c>
      <c r="B15" s="96"/>
      <c r="C15" s="56">
        <f>'Bolton Hill SC'!C15</f>
        <v>5.5</v>
      </c>
      <c r="D15" s="56">
        <f>'Bolton Hill SC'!D15</f>
        <v>5.5</v>
      </c>
      <c r="E15" s="56">
        <f>'Bolton Hill SC'!E15</f>
        <v>5.5</v>
      </c>
      <c r="F15" s="56">
        <f>'Bolton Hill SC'!F15</f>
        <v>47</v>
      </c>
      <c r="G15" s="56">
        <f>'Bolton Hill SC'!G15</f>
        <v>47</v>
      </c>
      <c r="H15" s="56">
        <f>'Bolton Hill SC'!H15</f>
        <v>47</v>
      </c>
      <c r="I15" s="56">
        <f>'Bolton Hill SC'!I15</f>
        <v>47</v>
      </c>
      <c r="J15" s="56">
        <f>'Bolton Hill SC'!J15</f>
        <v>47</v>
      </c>
      <c r="K15" s="56">
        <f>'Bolton Hill SC'!K15</f>
        <v>47</v>
      </c>
      <c r="L15" s="56">
        <f>'Bolton Hill SC'!L15</f>
        <v>47</v>
      </c>
      <c r="M15" s="56">
        <f>'Bolton Hill SC'!M15</f>
        <v>47</v>
      </c>
      <c r="N15" s="56">
        <f>'Bolton Hill SC'!N15</f>
        <v>47</v>
      </c>
      <c r="O15" s="56">
        <f>'Bolton Hill SC'!O15</f>
        <v>47</v>
      </c>
      <c r="P15" s="56">
        <f>'Bolton Hill SC'!P15</f>
        <v>47</v>
      </c>
      <c r="Q15" s="56">
        <f>'Bolton Hill SC'!Q15</f>
        <v>0</v>
      </c>
      <c r="R15" s="56">
        <f>'Bolton Hill SC'!R15</f>
        <v>0</v>
      </c>
      <c r="S15" s="56">
        <f>'Bolton Hill SC'!S15</f>
        <v>0</v>
      </c>
      <c r="T15" s="56">
        <f>'Bolton Hill SC'!T15</f>
        <v>0</v>
      </c>
      <c r="U15" s="56">
        <f>'Bolton Hill SC'!U15</f>
        <v>0</v>
      </c>
      <c r="V15" s="56">
        <f>'Bolton Hill SC'!V15</f>
        <v>0</v>
      </c>
    </row>
    <row r="16" spans="1:32" ht="13" x14ac:dyDescent="0.35">
      <c r="A16" s="87" t="s">
        <v>46</v>
      </c>
      <c r="B16" s="87"/>
      <c r="C16" s="57" t="str">
        <f>'Bolton Hill SC'!C16</f>
        <v>Medium/Clay</v>
      </c>
      <c r="D16" s="57" t="str">
        <f>'Bolton Hill SC'!D16</f>
        <v>Medium/Clay</v>
      </c>
      <c r="E16" s="57" t="str">
        <f>'Bolton Hill SC'!E16</f>
        <v>Medium/Clay</v>
      </c>
      <c r="F16" s="57" t="str">
        <f>'Bolton Hill SC'!F16</f>
        <v>Medium/Clay</v>
      </c>
      <c r="G16" s="57" t="str">
        <f>'Bolton Hill SC'!G16</f>
        <v>Medium/Clay</v>
      </c>
      <c r="H16" s="57" t="str">
        <f>'Bolton Hill SC'!H16</f>
        <v>Medium/Clay</v>
      </c>
      <c r="I16" s="57" t="str">
        <f>'Bolton Hill SC'!I16</f>
        <v>Medium/Clay</v>
      </c>
      <c r="J16" s="57" t="str">
        <f>'Bolton Hill SC'!J16</f>
        <v>Medium/Clay</v>
      </c>
      <c r="K16" s="57" t="str">
        <f>'Bolton Hill SC'!K16</f>
        <v>Medium/Clay</v>
      </c>
      <c r="L16" s="57" t="str">
        <f>'Bolton Hill SC'!L16</f>
        <v>Medium/Clay</v>
      </c>
      <c r="M16" s="57" t="str">
        <f>'Bolton Hill SC'!M16</f>
        <v>Medium/Clay</v>
      </c>
      <c r="N16" s="57" t="str">
        <f>'Bolton Hill SC'!N16</f>
        <v>Medium/Clay</v>
      </c>
      <c r="O16" s="57" t="str">
        <f>'Bolton Hill SC'!O16</f>
        <v>Medium/Clay</v>
      </c>
      <c r="P16" s="57" t="str">
        <f>'Bolton Hill SC'!P16</f>
        <v>Medium/Clay</v>
      </c>
      <c r="Q16" s="57">
        <f>'Bolton Hill SC'!Q16</f>
        <v>0</v>
      </c>
      <c r="R16" s="57">
        <f>'Bolton Hill SC'!R16</f>
        <v>0</v>
      </c>
      <c r="S16" s="57">
        <f>'Bolton Hill SC'!S16</f>
        <v>0</v>
      </c>
      <c r="T16" s="57">
        <f>'Bolton Hill SC'!T16</f>
        <v>0</v>
      </c>
      <c r="U16" s="57">
        <f>'Bolton Hill SC'!U16</f>
        <v>0</v>
      </c>
      <c r="V16" s="57">
        <f>'Bolton Hill SC'!V16</f>
        <v>0</v>
      </c>
    </row>
    <row r="17" spans="1:32 16384:16384"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47.3</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47.3</v>
      </c>
      <c r="E17" s="42">
        <f t="shared" si="0"/>
        <v>47.3</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79.899999999999991</v>
      </c>
      <c r="N17" s="42">
        <f t="shared" si="0"/>
        <v>79.899999999999991</v>
      </c>
      <c r="O17" s="42">
        <f t="shared" si="0"/>
        <v>79.899999999999991</v>
      </c>
      <c r="P17" s="42">
        <f t="shared" si="0"/>
        <v>79.899999999999991</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35">
      <c r="A18" s="91" t="s">
        <v>23</v>
      </c>
      <c r="B18" s="91"/>
      <c r="C18" s="43">
        <f>$D27</f>
        <v>9.7007240249999995</v>
      </c>
      <c r="D18" s="43">
        <f>$D28</f>
        <v>9.7007240249999995</v>
      </c>
      <c r="E18" s="43">
        <f>$D29</f>
        <v>9.7007240249999995</v>
      </c>
      <c r="F18" s="43">
        <f>$D30</f>
        <v>9.7007240249999995</v>
      </c>
      <c r="G18" s="43">
        <f>$D31</f>
        <v>9.7007240249999995</v>
      </c>
      <c r="H18" s="43">
        <f>$D32</f>
        <v>9.7007240249999995</v>
      </c>
      <c r="I18" s="43">
        <f>$D33</f>
        <v>9.7007240249999995</v>
      </c>
      <c r="J18" s="43">
        <f>$D34</f>
        <v>9.7007240249999995</v>
      </c>
      <c r="K18" s="43">
        <f>$D35</f>
        <v>9.7007240249999995</v>
      </c>
      <c r="L18" s="43">
        <f>$D36</f>
        <v>9.7007240249999995</v>
      </c>
      <c r="M18" s="43">
        <f>$D37</f>
        <v>9.7007240249999995</v>
      </c>
      <c r="N18" s="43">
        <f>$D38</f>
        <v>9.7007240249999995</v>
      </c>
      <c r="O18" s="43">
        <f>$D39</f>
        <v>9.7007240249999995</v>
      </c>
      <c r="P18" s="43">
        <f>$D40</f>
        <v>9.7007240249999995</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35">
      <c r="A19" s="91" t="s">
        <v>86</v>
      </c>
      <c r="B19" s="91"/>
      <c r="C19" s="43">
        <f>C18-C17</f>
        <v>-37.599275974999998</v>
      </c>
      <c r="D19" s="43">
        <f t="shared" ref="D19:V19" si="1">D18-D17</f>
        <v>-37.599275974999998</v>
      </c>
      <c r="E19" s="43">
        <f t="shared" si="1"/>
        <v>-37.599275974999998</v>
      </c>
      <c r="F19" s="43">
        <f t="shared" si="1"/>
        <v>-70.199275974999992</v>
      </c>
      <c r="G19" s="43">
        <f t="shared" si="1"/>
        <v>-70.199275974999992</v>
      </c>
      <c r="H19" s="43">
        <f t="shared" si="1"/>
        <v>-70.199275974999992</v>
      </c>
      <c r="I19" s="43">
        <f t="shared" si="1"/>
        <v>-70.199275974999992</v>
      </c>
      <c r="J19" s="43">
        <f t="shared" si="1"/>
        <v>-70.199275974999992</v>
      </c>
      <c r="K19" s="43">
        <f t="shared" si="1"/>
        <v>-70.199275974999992</v>
      </c>
      <c r="L19" s="43">
        <f t="shared" si="1"/>
        <v>-70.199275974999992</v>
      </c>
      <c r="M19" s="43">
        <f t="shared" si="1"/>
        <v>-70.199275974999992</v>
      </c>
      <c r="N19" s="43">
        <f t="shared" si="1"/>
        <v>-70.199275974999992</v>
      </c>
      <c r="O19" s="43">
        <f t="shared" si="1"/>
        <v>-70.199275974999992</v>
      </c>
      <c r="P19" s="43">
        <f t="shared" si="1"/>
        <v>-70.199275974999992</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35">
      <c r="C21" s="14"/>
      <c r="D21" s="18"/>
      <c r="E21" s="18"/>
      <c r="F21" s="18"/>
    </row>
    <row r="22" spans="1:32 16384:16384"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c r="S23" s="37" t="s">
        <v>60</v>
      </c>
      <c r="T23" s="37"/>
      <c r="U23" s="37"/>
      <c r="V23" s="38"/>
      <c r="W23" s="38"/>
      <c r="XFD23" s="37"/>
    </row>
    <row r="24" spans="1:32 16384:16384" s="14" customFormat="1" x14ac:dyDescent="0.35">
      <c r="A24" s="19"/>
      <c r="B24" s="41">
        <v>2.4300000000000002</v>
      </c>
      <c r="C24" s="40">
        <v>0.55000000000000004</v>
      </c>
      <c r="D24" s="40">
        <v>6.9699999999999998E-2</v>
      </c>
      <c r="E24" s="40">
        <v>1.3599999999999999E-2</v>
      </c>
      <c r="F24" s="40">
        <v>551</v>
      </c>
      <c r="G24" s="40">
        <v>4.7699999999999996</v>
      </c>
      <c r="H24" s="40">
        <v>121</v>
      </c>
      <c r="I24" s="40">
        <v>5.34</v>
      </c>
      <c r="J24" s="40">
        <v>0.38</v>
      </c>
      <c r="K24" s="1">
        <v>0.83</v>
      </c>
      <c r="L24" s="40">
        <v>3.54</v>
      </c>
      <c r="M24" s="40">
        <v>10.4</v>
      </c>
      <c r="N24" s="40">
        <v>1980</v>
      </c>
      <c r="O24" s="40">
        <v>401000</v>
      </c>
      <c r="P24" s="40"/>
      <c r="Q24" s="40">
        <v>2920</v>
      </c>
      <c r="R24" s="40"/>
      <c r="S24" s="40">
        <v>24.7</v>
      </c>
      <c r="T24" s="40"/>
      <c r="U24" s="40"/>
      <c r="V24" s="40"/>
      <c r="W24" s="40"/>
    </row>
    <row r="25" spans="1:32 16384:16384"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ht="13" x14ac:dyDescent="0.35">
      <c r="A27" s="33">
        <f>C8</f>
        <v>2</v>
      </c>
      <c r="B27" s="39">
        <v>250</v>
      </c>
      <c r="C27" s="3">
        <f>IF(C$23="%w/w SAR",((C$24*10)*$B27),IF(C$23="%w/w DM",(((C$24*10)*($B$24/100))*$B27),IF(C$23="kg/t SAR",(C$24*$B27),IF(C$23="kg/t DM",((C$24*($B$24/100))*$B27),IF(C$23="mg/kg SAR",((C$24*0.001)*$B27),IF(C$23="mg/kg DM",(((C$24*0.001)*($B$24/100))*$B27),0))))))</f>
        <v>33.412500000000001</v>
      </c>
      <c r="D27" s="3">
        <f>(IF(D$23="%w/w SAR",((D$24*10)*$B27),IF(D$23="%w/w DM",(((D$24*10)*($B$24/100))*$B27),IF(D$23="kg/t SAR",(D$24*$B27),IF(D$23="kg/t DM",((D$24*($B$24/100))*$B27),IF(D$23="mg/kg SAR",((D$24*0.001)*$B27),IF(D$23="mg/kg DM",(((D$24*0.001)*($B$24/100))*$B27),"0")))))))*2.291</f>
        <v>9.7007240249999995</v>
      </c>
      <c r="E27" s="3">
        <f>(IF(E$23="%w/w SAR",((E$24*10)*$B27),IF(E$23="%w/w DM",(((E$24*10)*($B$24/100))*$B27),IF(E$23="kg/t SAR",(E$24*$B27),IF(E$23="kg/t DM",((E$24*($B$24/100))*$B27),IF(E$23="mg/kg SAR",((E$24*0.001)*$B27),IF(E$23="mg/kg DM",(((E$24*0.001)*($B$24/100))*$B27),"0")))))))*1.205</f>
        <v>0.99557099999999998</v>
      </c>
      <c r="F27" s="3">
        <f>(IF(F$23="%w/w SAR",((F$24*10)*$B27),IF(F$23="%w/w DM",(((F$24*10)*($B$24/100))*$B27),IF(F$23="kg/t SAR",(F$24*$B27),IF(F$23="kg/t DM",((F$24*($B$24/100))*$B27),IF(F$23="mg/kg SAR",((F$24*0.001)*$B27),IF(F$23="mg/kg DM",(((F$24*0.001)*($B$24/100))*$B27),"0")))))))*1.658</f>
        <v>5.5498648500000005</v>
      </c>
      <c r="G27" s="3">
        <f t="shared" ref="G27:P42" si="2">IF(G$23="%w/w SAR",((G$24*10)*$B27),IF(G$23="%w/w DM",(((G$24*10)*($B$24/100))*$B27),IF(G$23="kg/t SAR",(G$24*$B27),IF(G$23="kg/t DM",((G$24*($B$24/100))*$B27),IF(G$23="mg/kg SAR",((G$24*0.001)*$B27),IF(G$23="mg/kg DM",(((G$24*0.001)*($B$24/100))*$B27),0))))))</f>
        <v>2.8977750000000004E-2</v>
      </c>
      <c r="H27" s="3">
        <f t="shared" si="2"/>
        <v>0.73507500000000003</v>
      </c>
      <c r="I27" s="3">
        <f t="shared" si="2"/>
        <v>3.2440500000000004E-2</v>
      </c>
      <c r="J27" s="3">
        <f t="shared" si="2"/>
        <v>2.3085000000000002E-3</v>
      </c>
      <c r="K27" s="3">
        <f t="shared" si="2"/>
        <v>5.0422500000000007E-3</v>
      </c>
      <c r="L27" s="3">
        <f t="shared" si="2"/>
        <v>2.1505500000000004E-2</v>
      </c>
      <c r="M27" s="3">
        <f t="shared" si="2"/>
        <v>6.3180000000000014E-2</v>
      </c>
      <c r="N27" s="3">
        <f t="shared" si="2"/>
        <v>12.028500000000001</v>
      </c>
      <c r="O27" s="3">
        <f t="shared" si="2"/>
        <v>2436.0750000000003</v>
      </c>
      <c r="P27" s="3">
        <f t="shared" si="2"/>
        <v>0</v>
      </c>
      <c r="Q27" s="3">
        <f>(IF(Q$23="%w/w SAR",((Q$24*10)*$B27),IF(Q$23="%w/w DM",(((Q$24*10)*($B$24/100))*$B27),IF(Q$23="kg/t SAR",(Q$24*$B27),IF(Q$23="kg/t DM",((Q$24*($B$24/100))*$B27),IF(Q$23="mg/kg SAR",((Q$24*0.001)*$B27),IF(Q$23="mg/kg DM",(((Q$24*0.001)*($B$24/100))*$B27),0)))))))*2.5</f>
        <v>44.347500000000004</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0.15005250000000001</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ht="13" x14ac:dyDescent="0.35">
      <c r="A28" s="58" t="str">
        <f>D8</f>
        <v>3A</v>
      </c>
      <c r="B28" s="39">
        <v>250</v>
      </c>
      <c r="C28" s="3">
        <f t="shared" ref="C28:C46" si="3">IF(C$23="%w/w SAR",((C$24*10)*$B28),IF(C$23="%w/w DM",(((C$24*10)*($B$24/100))*$B28),IF(C$23="kg/t SAR",(C$24*$B28),IF(C$23="kg/t DM",((C$24*($B$24/100))*$B28),IF(C$23="mg/kg SAR",((C$24*0.001)*$B28),IF(C$23="mg/kg DM",(((C$24*0.001)*($B$24/100))*$B28),0))))))</f>
        <v>33.412500000000001</v>
      </c>
      <c r="D28" s="3">
        <f t="shared" ref="D28:D46" si="4">(IF(D$23="%w/w SAR",((D$24*10)*$B28),IF(D$23="%w/w DM",(((D$24*10)*($B$24/100))*$B28),IF(D$23="kg/t SAR",(D$24*$B28),IF(D$23="kg/t DM",((D$24*($B$24/100))*$B28),IF(D$23="mg/kg SAR",((D$24*0.001)*$B28),IF(D$23="mg/kg DM",(((D$24*0.001)*($B$24/100))*$B28),"0")))))))*2.291</f>
        <v>9.7007240249999995</v>
      </c>
      <c r="E28" s="3">
        <f t="shared" ref="E28:E46" si="5">(IF(E$23="%w/w SAR",((E$24*10)*$B28),IF(E$23="%w/w DM",(((E$24*10)*($B$24/100))*$B28),IF(E$23="kg/t SAR",(E$24*$B28),IF(E$23="kg/t DM",((E$24*($B$24/100))*$B28),IF(E$23="mg/kg SAR",((E$24*0.001)*$B28),IF(E$23="mg/kg DM",(((E$24*0.001)*($B$24/100))*$B28),"0")))))))*1.205</f>
        <v>0.99557099999999998</v>
      </c>
      <c r="F28" s="3">
        <f t="shared" ref="F28:F46" si="6">(IF(F$23="%w/w SAR",((F$24*10)*$B28),IF(F$23="%w/w DM",(((F$24*10)*($B$24/100))*$B28),IF(F$23="kg/t SAR",(F$24*$B28),IF(F$23="kg/t DM",((F$24*($B$24/100))*$B28),IF(F$23="mg/kg SAR",((F$24*0.001)*$B28),IF(F$23="mg/kg DM",(((F$24*0.001)*($B$24/100))*$B28),"0")))))))*1.658</f>
        <v>5.5498648500000005</v>
      </c>
      <c r="G28" s="3">
        <f t="shared" si="2"/>
        <v>2.8977750000000004E-2</v>
      </c>
      <c r="H28" s="3">
        <f t="shared" si="2"/>
        <v>0.73507500000000003</v>
      </c>
      <c r="I28" s="3">
        <f t="shared" si="2"/>
        <v>3.2440500000000004E-2</v>
      </c>
      <c r="J28" s="3">
        <f t="shared" si="2"/>
        <v>2.3085000000000002E-3</v>
      </c>
      <c r="K28" s="3">
        <f t="shared" si="2"/>
        <v>5.0422500000000007E-3</v>
      </c>
      <c r="L28" s="3">
        <f t="shared" si="2"/>
        <v>2.1505500000000004E-2</v>
      </c>
      <c r="M28" s="3">
        <f t="shared" si="2"/>
        <v>6.3180000000000014E-2</v>
      </c>
      <c r="N28" s="3">
        <f t="shared" si="2"/>
        <v>12.028500000000001</v>
      </c>
      <c r="O28" s="3">
        <f t="shared" si="2"/>
        <v>2436.0750000000003</v>
      </c>
      <c r="P28" s="3">
        <f t="shared" si="2"/>
        <v>0</v>
      </c>
      <c r="Q28" s="3">
        <f t="shared" ref="Q28:Q46" si="7">(IF(Q$23="%w/w SAR",((Q$24*10)*$B28),IF(Q$23="%w/w DM",(((Q$24*10)*($B$24/100))*$B28),IF(Q$23="kg/t SAR",(Q$24*$B28),IF(Q$23="kg/t DM",((Q$24*($B$24/100))*$B28),IF(Q$23="mg/kg SAR",((Q$24*0.001)*$B28),IF(Q$23="mg/kg DM",(((Q$24*0.001)*($B$24/100))*$B28),0)))))))*2.5</f>
        <v>44.347500000000004</v>
      </c>
      <c r="R28" s="3">
        <f t="shared" ref="R28:U46" si="8">IF(R$23="%w/w SAR",((R$24*10)*$B28),IF(R$23="%w/w DM",(((R$24*10)*($B$24/100))*$B28),IF(R$23="kg/t SAR",(R$24*$B28),IF(R$23="kg/t DM",((R$24*($B$24/100))*$B28),IF(R$23="mg/kg SAR",((R$24*0.001)*$B28),IF(R$23="mg/kg DM",(((R$24*0.001)*($B$24/100))*$B28),0))))))</f>
        <v>0</v>
      </c>
      <c r="S28" s="3">
        <f t="shared" si="8"/>
        <v>0.15005250000000001</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ht="13" x14ac:dyDescent="0.35">
      <c r="A29" s="33" t="str">
        <f>E8</f>
        <v>3B</v>
      </c>
      <c r="B29" s="39">
        <v>250</v>
      </c>
      <c r="C29" s="3">
        <f t="shared" si="3"/>
        <v>33.412500000000001</v>
      </c>
      <c r="D29" s="3">
        <f t="shared" si="4"/>
        <v>9.7007240249999995</v>
      </c>
      <c r="E29" s="3">
        <f t="shared" si="5"/>
        <v>0.99557099999999998</v>
      </c>
      <c r="F29" s="3">
        <f t="shared" si="6"/>
        <v>5.5498648500000005</v>
      </c>
      <c r="G29" s="3">
        <f t="shared" si="2"/>
        <v>2.8977750000000004E-2</v>
      </c>
      <c r="H29" s="3">
        <f t="shared" si="2"/>
        <v>0.73507500000000003</v>
      </c>
      <c r="I29" s="3">
        <f t="shared" si="2"/>
        <v>3.2440500000000004E-2</v>
      </c>
      <c r="J29" s="3">
        <f t="shared" si="2"/>
        <v>2.3085000000000002E-3</v>
      </c>
      <c r="K29" s="3">
        <f t="shared" si="2"/>
        <v>5.0422500000000007E-3</v>
      </c>
      <c r="L29" s="3">
        <f t="shared" si="2"/>
        <v>2.1505500000000004E-2</v>
      </c>
      <c r="M29" s="3">
        <f t="shared" si="2"/>
        <v>6.3180000000000014E-2</v>
      </c>
      <c r="N29" s="3">
        <f t="shared" si="2"/>
        <v>12.028500000000001</v>
      </c>
      <c r="O29" s="3">
        <f t="shared" si="2"/>
        <v>2436.0750000000003</v>
      </c>
      <c r="P29" s="3">
        <f t="shared" si="2"/>
        <v>0</v>
      </c>
      <c r="Q29" s="3">
        <f t="shared" si="7"/>
        <v>44.347500000000004</v>
      </c>
      <c r="R29" s="3">
        <f t="shared" si="8"/>
        <v>0</v>
      </c>
      <c r="S29" s="3">
        <f t="shared" si="8"/>
        <v>0.15005250000000001</v>
      </c>
      <c r="T29" s="3">
        <f t="shared" si="8"/>
        <v>0</v>
      </c>
      <c r="U29" s="3">
        <f t="shared" si="8"/>
        <v>0</v>
      </c>
      <c r="V29" s="3">
        <f t="shared" si="9"/>
        <v>0</v>
      </c>
      <c r="W29" s="3">
        <f t="shared" si="10"/>
        <v>0</v>
      </c>
      <c r="AB29" s="16"/>
      <c r="AC29" s="16"/>
      <c r="AD29" s="16"/>
      <c r="AE29" s="16"/>
      <c r="AF29" s="16"/>
    </row>
    <row r="30" spans="1:32 16384:16384" s="20" customFormat="1" ht="13" x14ac:dyDescent="0.35">
      <c r="A30" s="33">
        <f>F8</f>
        <v>14</v>
      </c>
      <c r="B30" s="39">
        <v>250</v>
      </c>
      <c r="C30" s="3">
        <f t="shared" si="3"/>
        <v>33.412500000000001</v>
      </c>
      <c r="D30" s="3">
        <f t="shared" si="4"/>
        <v>9.7007240249999995</v>
      </c>
      <c r="E30" s="3">
        <f t="shared" si="5"/>
        <v>0.99557099999999998</v>
      </c>
      <c r="F30" s="3">
        <f t="shared" si="6"/>
        <v>5.5498648500000005</v>
      </c>
      <c r="G30" s="3">
        <f t="shared" si="2"/>
        <v>2.8977750000000004E-2</v>
      </c>
      <c r="H30" s="3">
        <f t="shared" si="2"/>
        <v>0.73507500000000003</v>
      </c>
      <c r="I30" s="3">
        <f t="shared" si="2"/>
        <v>3.2440500000000004E-2</v>
      </c>
      <c r="J30" s="3">
        <f t="shared" si="2"/>
        <v>2.3085000000000002E-3</v>
      </c>
      <c r="K30" s="3">
        <f t="shared" si="2"/>
        <v>5.0422500000000007E-3</v>
      </c>
      <c r="L30" s="3">
        <f t="shared" si="2"/>
        <v>2.1505500000000004E-2</v>
      </c>
      <c r="M30" s="3">
        <f t="shared" si="2"/>
        <v>6.3180000000000014E-2</v>
      </c>
      <c r="N30" s="3">
        <f t="shared" si="2"/>
        <v>12.028500000000001</v>
      </c>
      <c r="O30" s="3">
        <f t="shared" si="2"/>
        <v>2436.0750000000003</v>
      </c>
      <c r="P30" s="3">
        <f t="shared" si="2"/>
        <v>0</v>
      </c>
      <c r="Q30" s="3">
        <f t="shared" si="7"/>
        <v>44.347500000000004</v>
      </c>
      <c r="R30" s="3">
        <f t="shared" si="8"/>
        <v>0</v>
      </c>
      <c r="S30" s="3">
        <f t="shared" si="8"/>
        <v>0.15005250000000001</v>
      </c>
      <c r="T30" s="3">
        <f t="shared" si="8"/>
        <v>0</v>
      </c>
      <c r="U30" s="3">
        <f t="shared" si="8"/>
        <v>0</v>
      </c>
      <c r="V30" s="3">
        <f t="shared" si="9"/>
        <v>0</v>
      </c>
      <c r="W30" s="3">
        <f t="shared" si="10"/>
        <v>0</v>
      </c>
      <c r="AB30" s="16"/>
      <c r="AC30" s="16"/>
      <c r="AD30" s="16"/>
      <c r="AE30" s="16"/>
      <c r="AF30" s="16"/>
    </row>
    <row r="31" spans="1:32 16384:16384" s="20" customFormat="1" ht="13" x14ac:dyDescent="0.35">
      <c r="A31" s="33">
        <f>G8</f>
        <v>15</v>
      </c>
      <c r="B31" s="39">
        <v>250</v>
      </c>
      <c r="C31" s="3">
        <f t="shared" si="3"/>
        <v>33.412500000000001</v>
      </c>
      <c r="D31" s="3">
        <f t="shared" si="4"/>
        <v>9.7007240249999995</v>
      </c>
      <c r="E31" s="3">
        <f t="shared" si="5"/>
        <v>0.99557099999999998</v>
      </c>
      <c r="F31" s="3">
        <f t="shared" si="6"/>
        <v>5.5498648500000005</v>
      </c>
      <c r="G31" s="3">
        <f t="shared" si="2"/>
        <v>2.8977750000000004E-2</v>
      </c>
      <c r="H31" s="3">
        <f t="shared" si="2"/>
        <v>0.73507500000000003</v>
      </c>
      <c r="I31" s="3">
        <f t="shared" si="2"/>
        <v>3.2440500000000004E-2</v>
      </c>
      <c r="J31" s="3">
        <f t="shared" si="2"/>
        <v>2.3085000000000002E-3</v>
      </c>
      <c r="K31" s="3">
        <f t="shared" si="2"/>
        <v>5.0422500000000007E-3</v>
      </c>
      <c r="L31" s="3">
        <f t="shared" si="2"/>
        <v>2.1505500000000004E-2</v>
      </c>
      <c r="M31" s="3">
        <f t="shared" si="2"/>
        <v>6.3180000000000014E-2</v>
      </c>
      <c r="N31" s="3">
        <f t="shared" si="2"/>
        <v>12.028500000000001</v>
      </c>
      <c r="O31" s="3">
        <f t="shared" si="2"/>
        <v>2436.0750000000003</v>
      </c>
      <c r="P31" s="3">
        <f t="shared" si="2"/>
        <v>0</v>
      </c>
      <c r="Q31" s="3">
        <f t="shared" si="7"/>
        <v>44.347500000000004</v>
      </c>
      <c r="R31" s="3">
        <f t="shared" si="8"/>
        <v>0</v>
      </c>
      <c r="S31" s="3">
        <f t="shared" si="8"/>
        <v>0.15005250000000001</v>
      </c>
      <c r="T31" s="3">
        <f t="shared" si="8"/>
        <v>0</v>
      </c>
      <c r="U31" s="3">
        <f t="shared" si="8"/>
        <v>0</v>
      </c>
      <c r="V31" s="3">
        <f t="shared" si="9"/>
        <v>0</v>
      </c>
      <c r="W31" s="3">
        <f t="shared" si="10"/>
        <v>0</v>
      </c>
      <c r="AB31" s="16"/>
      <c r="AC31" s="16"/>
      <c r="AD31" s="16"/>
      <c r="AE31" s="16"/>
      <c r="AF31" s="16"/>
    </row>
    <row r="32" spans="1:32 16384:16384" s="20" customFormat="1" ht="13" x14ac:dyDescent="0.35">
      <c r="A32" s="33">
        <f>H8</f>
        <v>16</v>
      </c>
      <c r="B32" s="39">
        <v>250</v>
      </c>
      <c r="C32" s="3">
        <f t="shared" si="3"/>
        <v>33.412500000000001</v>
      </c>
      <c r="D32" s="3">
        <f t="shared" si="4"/>
        <v>9.7007240249999995</v>
      </c>
      <c r="E32" s="3">
        <f t="shared" si="5"/>
        <v>0.99557099999999998</v>
      </c>
      <c r="F32" s="3">
        <f t="shared" si="6"/>
        <v>5.5498648500000005</v>
      </c>
      <c r="G32" s="3">
        <f t="shared" si="2"/>
        <v>2.8977750000000004E-2</v>
      </c>
      <c r="H32" s="3">
        <f t="shared" si="2"/>
        <v>0.73507500000000003</v>
      </c>
      <c r="I32" s="3">
        <f t="shared" si="2"/>
        <v>3.2440500000000004E-2</v>
      </c>
      <c r="J32" s="3">
        <f t="shared" si="2"/>
        <v>2.3085000000000002E-3</v>
      </c>
      <c r="K32" s="3">
        <f t="shared" si="2"/>
        <v>5.0422500000000007E-3</v>
      </c>
      <c r="L32" s="3">
        <f t="shared" si="2"/>
        <v>2.1505500000000004E-2</v>
      </c>
      <c r="M32" s="3">
        <f t="shared" si="2"/>
        <v>6.3180000000000014E-2</v>
      </c>
      <c r="N32" s="3">
        <f t="shared" si="2"/>
        <v>12.028500000000001</v>
      </c>
      <c r="O32" s="3">
        <f t="shared" si="2"/>
        <v>2436.0750000000003</v>
      </c>
      <c r="P32" s="3">
        <f t="shared" si="2"/>
        <v>0</v>
      </c>
      <c r="Q32" s="3">
        <f t="shared" si="7"/>
        <v>44.347500000000004</v>
      </c>
      <c r="R32" s="3">
        <f t="shared" si="8"/>
        <v>0</v>
      </c>
      <c r="S32" s="3">
        <f t="shared" si="8"/>
        <v>0.15005250000000001</v>
      </c>
      <c r="T32" s="3">
        <f t="shared" si="8"/>
        <v>0</v>
      </c>
      <c r="U32" s="3">
        <f t="shared" si="8"/>
        <v>0</v>
      </c>
      <c r="V32" s="3">
        <f t="shared" si="9"/>
        <v>0</v>
      </c>
      <c r="W32" s="3">
        <f t="shared" si="10"/>
        <v>0</v>
      </c>
      <c r="AB32" s="16"/>
      <c r="AC32" s="16"/>
      <c r="AD32" s="16"/>
      <c r="AE32" s="16"/>
      <c r="AF32" s="16"/>
    </row>
    <row r="33" spans="1:32" s="20" customFormat="1" ht="13" x14ac:dyDescent="0.35">
      <c r="A33" s="33">
        <f>I8</f>
        <v>17</v>
      </c>
      <c r="B33" s="39">
        <v>250</v>
      </c>
      <c r="C33" s="3">
        <f t="shared" si="3"/>
        <v>33.412500000000001</v>
      </c>
      <c r="D33" s="3">
        <f t="shared" si="4"/>
        <v>9.7007240249999995</v>
      </c>
      <c r="E33" s="3">
        <f t="shared" si="5"/>
        <v>0.99557099999999998</v>
      </c>
      <c r="F33" s="3">
        <f t="shared" si="6"/>
        <v>5.5498648500000005</v>
      </c>
      <c r="G33" s="3">
        <f t="shared" si="2"/>
        <v>2.8977750000000004E-2</v>
      </c>
      <c r="H33" s="3">
        <f t="shared" si="2"/>
        <v>0.73507500000000003</v>
      </c>
      <c r="I33" s="3">
        <f t="shared" si="2"/>
        <v>3.2440500000000004E-2</v>
      </c>
      <c r="J33" s="3">
        <f t="shared" si="2"/>
        <v>2.3085000000000002E-3</v>
      </c>
      <c r="K33" s="3">
        <f t="shared" si="2"/>
        <v>5.0422500000000007E-3</v>
      </c>
      <c r="L33" s="3">
        <f t="shared" si="2"/>
        <v>2.1505500000000004E-2</v>
      </c>
      <c r="M33" s="3">
        <f t="shared" si="2"/>
        <v>6.3180000000000014E-2</v>
      </c>
      <c r="N33" s="3">
        <f t="shared" si="2"/>
        <v>12.028500000000001</v>
      </c>
      <c r="O33" s="3">
        <f t="shared" si="2"/>
        <v>2436.0750000000003</v>
      </c>
      <c r="P33" s="3">
        <f t="shared" si="2"/>
        <v>0</v>
      </c>
      <c r="Q33" s="3">
        <f t="shared" si="7"/>
        <v>44.347500000000004</v>
      </c>
      <c r="R33" s="3">
        <f t="shared" si="8"/>
        <v>0</v>
      </c>
      <c r="S33" s="3">
        <f t="shared" si="8"/>
        <v>0.15005250000000001</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v>250</v>
      </c>
      <c r="C34" s="3">
        <f t="shared" si="3"/>
        <v>33.412500000000001</v>
      </c>
      <c r="D34" s="3">
        <f t="shared" si="4"/>
        <v>9.7007240249999995</v>
      </c>
      <c r="E34" s="3">
        <f t="shared" si="5"/>
        <v>0.99557099999999998</v>
      </c>
      <c r="F34" s="3">
        <f t="shared" si="6"/>
        <v>5.5498648500000005</v>
      </c>
      <c r="G34" s="3">
        <f t="shared" si="2"/>
        <v>2.8977750000000004E-2</v>
      </c>
      <c r="H34" s="3">
        <f t="shared" si="2"/>
        <v>0.73507500000000003</v>
      </c>
      <c r="I34" s="3">
        <f t="shared" si="2"/>
        <v>3.2440500000000004E-2</v>
      </c>
      <c r="J34" s="3">
        <f t="shared" si="2"/>
        <v>2.3085000000000002E-3</v>
      </c>
      <c r="K34" s="3">
        <f t="shared" si="2"/>
        <v>5.0422500000000007E-3</v>
      </c>
      <c r="L34" s="3">
        <f t="shared" si="2"/>
        <v>2.1505500000000004E-2</v>
      </c>
      <c r="M34" s="3">
        <f t="shared" si="2"/>
        <v>6.3180000000000014E-2</v>
      </c>
      <c r="N34" s="3">
        <f t="shared" si="2"/>
        <v>12.028500000000001</v>
      </c>
      <c r="O34" s="3">
        <f t="shared" si="2"/>
        <v>2436.0750000000003</v>
      </c>
      <c r="P34" s="3">
        <f t="shared" si="2"/>
        <v>0</v>
      </c>
      <c r="Q34" s="3">
        <f t="shared" si="7"/>
        <v>44.347500000000004</v>
      </c>
      <c r="R34" s="3">
        <f t="shared" si="8"/>
        <v>0</v>
      </c>
      <c r="S34" s="3">
        <f t="shared" si="8"/>
        <v>0.15005250000000001</v>
      </c>
      <c r="T34" s="3">
        <f t="shared" si="8"/>
        <v>0</v>
      </c>
      <c r="U34" s="3">
        <f t="shared" si="8"/>
        <v>0</v>
      </c>
      <c r="V34" s="3">
        <f t="shared" si="9"/>
        <v>0</v>
      </c>
      <c r="W34" s="3">
        <f t="shared" si="10"/>
        <v>0</v>
      </c>
      <c r="AB34" s="16"/>
      <c r="AC34" s="16"/>
      <c r="AD34" s="16"/>
      <c r="AE34" s="16"/>
      <c r="AF34" s="16"/>
    </row>
    <row r="35" spans="1:32" s="20" customFormat="1" ht="13" x14ac:dyDescent="0.35">
      <c r="A35" s="33">
        <f>K8</f>
        <v>26</v>
      </c>
      <c r="B35" s="39">
        <v>250</v>
      </c>
      <c r="C35" s="3">
        <f t="shared" si="3"/>
        <v>33.412500000000001</v>
      </c>
      <c r="D35" s="3">
        <f t="shared" si="4"/>
        <v>9.7007240249999995</v>
      </c>
      <c r="E35" s="3">
        <f t="shared" si="5"/>
        <v>0.99557099999999998</v>
      </c>
      <c r="F35" s="3">
        <f t="shared" si="6"/>
        <v>5.5498648500000005</v>
      </c>
      <c r="G35" s="3">
        <f t="shared" si="2"/>
        <v>2.8977750000000004E-2</v>
      </c>
      <c r="H35" s="3">
        <f t="shared" si="2"/>
        <v>0.73507500000000003</v>
      </c>
      <c r="I35" s="3">
        <f t="shared" si="2"/>
        <v>3.2440500000000004E-2</v>
      </c>
      <c r="J35" s="3">
        <f t="shared" si="2"/>
        <v>2.3085000000000002E-3</v>
      </c>
      <c r="K35" s="3">
        <f t="shared" si="2"/>
        <v>5.0422500000000007E-3</v>
      </c>
      <c r="L35" s="3">
        <f t="shared" si="2"/>
        <v>2.1505500000000004E-2</v>
      </c>
      <c r="M35" s="3">
        <f t="shared" si="2"/>
        <v>6.3180000000000014E-2</v>
      </c>
      <c r="N35" s="3">
        <f t="shared" si="2"/>
        <v>12.028500000000001</v>
      </c>
      <c r="O35" s="3">
        <f t="shared" si="2"/>
        <v>2436.0750000000003</v>
      </c>
      <c r="P35" s="3">
        <f t="shared" si="2"/>
        <v>0</v>
      </c>
      <c r="Q35" s="3">
        <f t="shared" si="7"/>
        <v>44.347500000000004</v>
      </c>
      <c r="R35" s="3">
        <f t="shared" si="8"/>
        <v>0</v>
      </c>
      <c r="S35" s="3">
        <f t="shared" si="8"/>
        <v>0.15005250000000001</v>
      </c>
      <c r="T35" s="3">
        <f t="shared" si="8"/>
        <v>0</v>
      </c>
      <c r="U35" s="3">
        <f t="shared" si="8"/>
        <v>0</v>
      </c>
      <c r="V35" s="3">
        <f t="shared" si="9"/>
        <v>0</v>
      </c>
      <c r="W35" s="3">
        <f t="shared" si="10"/>
        <v>0</v>
      </c>
      <c r="AB35" s="16"/>
      <c r="AC35" s="16"/>
      <c r="AD35" s="16"/>
      <c r="AE35" s="16"/>
      <c r="AF35" s="16"/>
    </row>
    <row r="36" spans="1:32" s="20" customFormat="1" ht="13" x14ac:dyDescent="0.35">
      <c r="A36" s="33">
        <f>L8</f>
        <v>27</v>
      </c>
      <c r="B36" s="39">
        <v>250</v>
      </c>
      <c r="C36" s="3">
        <f t="shared" si="3"/>
        <v>33.412500000000001</v>
      </c>
      <c r="D36" s="3">
        <f t="shared" si="4"/>
        <v>9.7007240249999995</v>
      </c>
      <c r="E36" s="3">
        <f t="shared" si="5"/>
        <v>0.99557099999999998</v>
      </c>
      <c r="F36" s="3">
        <f t="shared" si="6"/>
        <v>5.5498648500000005</v>
      </c>
      <c r="G36" s="3">
        <f t="shared" si="2"/>
        <v>2.8977750000000004E-2</v>
      </c>
      <c r="H36" s="3">
        <f t="shared" si="2"/>
        <v>0.73507500000000003</v>
      </c>
      <c r="I36" s="3">
        <f t="shared" si="2"/>
        <v>3.2440500000000004E-2</v>
      </c>
      <c r="J36" s="3">
        <f t="shared" si="2"/>
        <v>2.3085000000000002E-3</v>
      </c>
      <c r="K36" s="3">
        <f t="shared" si="2"/>
        <v>5.0422500000000007E-3</v>
      </c>
      <c r="L36" s="3">
        <f t="shared" si="2"/>
        <v>2.1505500000000004E-2</v>
      </c>
      <c r="M36" s="3">
        <f t="shared" si="2"/>
        <v>6.3180000000000014E-2</v>
      </c>
      <c r="N36" s="3">
        <f t="shared" si="2"/>
        <v>12.028500000000001</v>
      </c>
      <c r="O36" s="3">
        <f t="shared" si="2"/>
        <v>2436.0750000000003</v>
      </c>
      <c r="P36" s="3">
        <f t="shared" si="2"/>
        <v>0</v>
      </c>
      <c r="Q36" s="3">
        <f t="shared" si="7"/>
        <v>44.347500000000004</v>
      </c>
      <c r="R36" s="3">
        <f t="shared" si="8"/>
        <v>0</v>
      </c>
      <c r="S36" s="3">
        <f t="shared" si="8"/>
        <v>0.15005250000000001</v>
      </c>
      <c r="T36" s="3">
        <f t="shared" si="8"/>
        <v>0</v>
      </c>
      <c r="U36" s="3">
        <f t="shared" si="8"/>
        <v>0</v>
      </c>
      <c r="V36" s="3">
        <f t="shared" si="9"/>
        <v>0</v>
      </c>
      <c r="W36" s="3">
        <f t="shared" si="10"/>
        <v>0</v>
      </c>
      <c r="AB36" s="16"/>
      <c r="AC36" s="16"/>
      <c r="AD36" s="16"/>
      <c r="AE36" s="16"/>
      <c r="AF36" s="16"/>
    </row>
    <row r="37" spans="1:32" s="20" customFormat="1" ht="13" x14ac:dyDescent="0.35">
      <c r="A37" s="33">
        <f>M8</f>
        <v>28</v>
      </c>
      <c r="B37" s="39">
        <v>250</v>
      </c>
      <c r="C37" s="3">
        <f t="shared" si="3"/>
        <v>33.412500000000001</v>
      </c>
      <c r="D37" s="3">
        <f t="shared" si="4"/>
        <v>9.7007240249999995</v>
      </c>
      <c r="E37" s="3">
        <f t="shared" si="5"/>
        <v>0.99557099999999998</v>
      </c>
      <c r="F37" s="3">
        <f t="shared" si="6"/>
        <v>5.5498648500000005</v>
      </c>
      <c r="G37" s="3">
        <f t="shared" si="2"/>
        <v>2.8977750000000004E-2</v>
      </c>
      <c r="H37" s="3">
        <f t="shared" si="2"/>
        <v>0.73507500000000003</v>
      </c>
      <c r="I37" s="3">
        <f t="shared" si="2"/>
        <v>3.2440500000000004E-2</v>
      </c>
      <c r="J37" s="3">
        <f t="shared" si="2"/>
        <v>2.3085000000000002E-3</v>
      </c>
      <c r="K37" s="3">
        <f t="shared" si="2"/>
        <v>5.0422500000000007E-3</v>
      </c>
      <c r="L37" s="3">
        <f t="shared" si="2"/>
        <v>2.1505500000000004E-2</v>
      </c>
      <c r="M37" s="3">
        <f t="shared" si="2"/>
        <v>6.3180000000000014E-2</v>
      </c>
      <c r="N37" s="3">
        <f t="shared" si="2"/>
        <v>12.028500000000001</v>
      </c>
      <c r="O37" s="3">
        <f t="shared" si="2"/>
        <v>2436.0750000000003</v>
      </c>
      <c r="P37" s="3">
        <f t="shared" si="2"/>
        <v>0</v>
      </c>
      <c r="Q37" s="3">
        <f t="shared" si="7"/>
        <v>44.347500000000004</v>
      </c>
      <c r="R37" s="3">
        <f t="shared" si="8"/>
        <v>0</v>
      </c>
      <c r="S37" s="3">
        <f t="shared" si="8"/>
        <v>0.15005250000000001</v>
      </c>
      <c r="T37" s="3">
        <f t="shared" si="8"/>
        <v>0</v>
      </c>
      <c r="U37" s="3">
        <f t="shared" si="8"/>
        <v>0</v>
      </c>
      <c r="V37" s="3">
        <f t="shared" si="9"/>
        <v>0</v>
      </c>
      <c r="W37" s="3">
        <f t="shared" si="10"/>
        <v>0</v>
      </c>
      <c r="AB37" s="16"/>
      <c r="AC37" s="16"/>
      <c r="AD37" s="16"/>
      <c r="AE37" s="16"/>
      <c r="AF37" s="16"/>
    </row>
    <row r="38" spans="1:32" s="20" customFormat="1" ht="13" x14ac:dyDescent="0.35">
      <c r="A38" s="33">
        <f>N8</f>
        <v>29</v>
      </c>
      <c r="B38" s="39">
        <v>250</v>
      </c>
      <c r="C38" s="3">
        <f t="shared" si="3"/>
        <v>33.412500000000001</v>
      </c>
      <c r="D38" s="3">
        <f t="shared" si="4"/>
        <v>9.7007240249999995</v>
      </c>
      <c r="E38" s="3">
        <f t="shared" si="5"/>
        <v>0.99557099999999998</v>
      </c>
      <c r="F38" s="3">
        <f t="shared" si="6"/>
        <v>5.5498648500000005</v>
      </c>
      <c r="G38" s="3">
        <f t="shared" si="2"/>
        <v>2.8977750000000004E-2</v>
      </c>
      <c r="H38" s="3">
        <f t="shared" si="2"/>
        <v>0.73507500000000003</v>
      </c>
      <c r="I38" s="3">
        <f t="shared" si="2"/>
        <v>3.2440500000000004E-2</v>
      </c>
      <c r="J38" s="3">
        <f t="shared" si="2"/>
        <v>2.3085000000000002E-3</v>
      </c>
      <c r="K38" s="3">
        <f t="shared" si="2"/>
        <v>5.0422500000000007E-3</v>
      </c>
      <c r="L38" s="3">
        <f t="shared" si="2"/>
        <v>2.1505500000000004E-2</v>
      </c>
      <c r="M38" s="3">
        <f t="shared" si="2"/>
        <v>6.3180000000000014E-2</v>
      </c>
      <c r="N38" s="3">
        <f t="shared" si="2"/>
        <v>12.028500000000001</v>
      </c>
      <c r="O38" s="3">
        <f t="shared" si="2"/>
        <v>2436.0750000000003</v>
      </c>
      <c r="P38" s="3">
        <f t="shared" si="2"/>
        <v>0</v>
      </c>
      <c r="Q38" s="3">
        <f t="shared" si="7"/>
        <v>44.347500000000004</v>
      </c>
      <c r="R38" s="3">
        <f t="shared" si="8"/>
        <v>0</v>
      </c>
      <c r="S38" s="3">
        <f t="shared" si="8"/>
        <v>0.15005250000000001</v>
      </c>
      <c r="T38" s="3">
        <f t="shared" si="8"/>
        <v>0</v>
      </c>
      <c r="U38" s="3">
        <f t="shared" si="8"/>
        <v>0</v>
      </c>
      <c r="V38" s="3">
        <f t="shared" si="9"/>
        <v>0</v>
      </c>
      <c r="W38" s="3">
        <f t="shared" si="10"/>
        <v>0</v>
      </c>
      <c r="AB38" s="16"/>
      <c r="AC38" s="16"/>
      <c r="AD38" s="16"/>
      <c r="AE38" s="16"/>
      <c r="AF38" s="16"/>
    </row>
    <row r="39" spans="1:32" s="20" customFormat="1" ht="13" x14ac:dyDescent="0.35">
      <c r="A39" s="33">
        <f>O8</f>
        <v>30</v>
      </c>
      <c r="B39" s="39">
        <v>250</v>
      </c>
      <c r="C39" s="3">
        <f t="shared" si="3"/>
        <v>33.412500000000001</v>
      </c>
      <c r="D39" s="3">
        <f t="shared" si="4"/>
        <v>9.7007240249999995</v>
      </c>
      <c r="E39" s="3">
        <f t="shared" si="5"/>
        <v>0.99557099999999998</v>
      </c>
      <c r="F39" s="3">
        <f t="shared" si="6"/>
        <v>5.5498648500000005</v>
      </c>
      <c r="G39" s="3">
        <f t="shared" si="2"/>
        <v>2.8977750000000004E-2</v>
      </c>
      <c r="H39" s="3">
        <f t="shared" si="2"/>
        <v>0.73507500000000003</v>
      </c>
      <c r="I39" s="3">
        <f t="shared" si="2"/>
        <v>3.2440500000000004E-2</v>
      </c>
      <c r="J39" s="3">
        <f t="shared" si="2"/>
        <v>2.3085000000000002E-3</v>
      </c>
      <c r="K39" s="3">
        <f t="shared" si="2"/>
        <v>5.0422500000000007E-3</v>
      </c>
      <c r="L39" s="3">
        <f t="shared" si="2"/>
        <v>2.1505500000000004E-2</v>
      </c>
      <c r="M39" s="3">
        <f t="shared" si="2"/>
        <v>6.3180000000000014E-2</v>
      </c>
      <c r="N39" s="3">
        <f t="shared" si="2"/>
        <v>12.028500000000001</v>
      </c>
      <c r="O39" s="3">
        <f t="shared" si="2"/>
        <v>2436.0750000000003</v>
      </c>
      <c r="P39" s="3">
        <f t="shared" si="2"/>
        <v>0</v>
      </c>
      <c r="Q39" s="3">
        <f t="shared" si="7"/>
        <v>44.347500000000004</v>
      </c>
      <c r="R39" s="3">
        <f t="shared" si="8"/>
        <v>0</v>
      </c>
      <c r="S39" s="3">
        <f t="shared" si="8"/>
        <v>0.15005250000000001</v>
      </c>
      <c r="T39" s="3">
        <f t="shared" si="8"/>
        <v>0</v>
      </c>
      <c r="U39" s="3">
        <f t="shared" si="8"/>
        <v>0</v>
      </c>
      <c r="V39" s="3">
        <f t="shared" si="9"/>
        <v>0</v>
      </c>
      <c r="W39" s="3">
        <f t="shared" si="10"/>
        <v>0</v>
      </c>
      <c r="AB39" s="16"/>
      <c r="AC39" s="16"/>
      <c r="AD39" s="16"/>
      <c r="AE39" s="16"/>
      <c r="AF39" s="16"/>
    </row>
    <row r="40" spans="1:32" s="20" customFormat="1" ht="13" x14ac:dyDescent="0.35">
      <c r="A40" s="33">
        <f>P8</f>
        <v>31</v>
      </c>
      <c r="B40" s="39">
        <v>250</v>
      </c>
      <c r="C40" s="3">
        <f t="shared" si="3"/>
        <v>33.412500000000001</v>
      </c>
      <c r="D40" s="3">
        <f t="shared" si="4"/>
        <v>9.7007240249999995</v>
      </c>
      <c r="E40" s="3">
        <f t="shared" si="5"/>
        <v>0.99557099999999998</v>
      </c>
      <c r="F40" s="3">
        <f t="shared" si="6"/>
        <v>5.5498648500000005</v>
      </c>
      <c r="G40" s="3">
        <f t="shared" si="2"/>
        <v>2.8977750000000004E-2</v>
      </c>
      <c r="H40" s="3">
        <f t="shared" si="2"/>
        <v>0.73507500000000003</v>
      </c>
      <c r="I40" s="3">
        <f t="shared" si="2"/>
        <v>3.2440500000000004E-2</v>
      </c>
      <c r="J40" s="3">
        <f t="shared" si="2"/>
        <v>2.3085000000000002E-3</v>
      </c>
      <c r="K40" s="3">
        <f t="shared" si="2"/>
        <v>5.0422500000000007E-3</v>
      </c>
      <c r="L40" s="3">
        <f t="shared" si="2"/>
        <v>2.1505500000000004E-2</v>
      </c>
      <c r="M40" s="3">
        <f t="shared" si="2"/>
        <v>6.3180000000000014E-2</v>
      </c>
      <c r="N40" s="3">
        <f t="shared" si="2"/>
        <v>12.028500000000001</v>
      </c>
      <c r="O40" s="3">
        <f t="shared" si="2"/>
        <v>2436.0750000000003</v>
      </c>
      <c r="P40" s="3">
        <f t="shared" si="2"/>
        <v>0</v>
      </c>
      <c r="Q40" s="3">
        <f t="shared" si="7"/>
        <v>44.347500000000004</v>
      </c>
      <c r="R40" s="3">
        <f t="shared" si="8"/>
        <v>0</v>
      </c>
      <c r="S40" s="3">
        <f t="shared" si="8"/>
        <v>0.15005250000000001</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sqref="A1:B1"/>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'Bolton Hill SC'!C1:E1</f>
        <v>PAN-009100</v>
      </c>
      <c r="D1" s="99"/>
      <c r="E1" s="99"/>
      <c r="F1" s="88" t="s">
        <v>47</v>
      </c>
      <c r="G1" s="88"/>
      <c r="H1" s="98" t="str">
        <f>'Bolton Hill SC'!H1:J1</f>
        <v>42.3ha</v>
      </c>
      <c r="I1" s="98"/>
      <c r="J1" s="98"/>
      <c r="AB1" s="45"/>
      <c r="AC1" s="45"/>
      <c r="AD1" s="45"/>
      <c r="AE1" s="45" t="s">
        <v>91</v>
      </c>
      <c r="AF1" s="45" t="s">
        <v>92</v>
      </c>
    </row>
    <row r="2" spans="1:32" ht="14" x14ac:dyDescent="0.3">
      <c r="A2" s="88" t="s">
        <v>106</v>
      </c>
      <c r="B2" s="88"/>
      <c r="C2" s="100" t="str">
        <f>'Bolton Hill SC'!C2:E2</f>
        <v>EPR-GP3792SK</v>
      </c>
      <c r="D2" s="99"/>
      <c r="E2" s="99"/>
      <c r="F2" s="88" t="s">
        <v>52</v>
      </c>
      <c r="G2" s="88"/>
      <c r="H2" s="92">
        <v>190902</v>
      </c>
      <c r="I2" s="92"/>
      <c r="J2" s="92"/>
      <c r="AB2" s="46" t="s">
        <v>61</v>
      </c>
      <c r="AC2" s="46" t="s">
        <v>80</v>
      </c>
      <c r="AD2" s="45" t="s">
        <v>88</v>
      </c>
      <c r="AE2" s="45" t="s">
        <v>73</v>
      </c>
      <c r="AF2" s="45">
        <v>8.4</v>
      </c>
    </row>
    <row r="3" spans="1:32" ht="14" x14ac:dyDescent="0.3">
      <c r="A3" s="89" t="s">
        <v>44</v>
      </c>
      <c r="B3" s="90"/>
      <c r="C3" s="98" t="str">
        <f>'Bolton Hill SC'!C3:E3</f>
        <v>ByProduct Recovery Ltd</v>
      </c>
      <c r="D3" s="98"/>
      <c r="E3" s="98"/>
      <c r="F3" s="88" t="s">
        <v>107</v>
      </c>
      <c r="G3" s="88"/>
      <c r="H3" s="92" t="s">
        <v>90</v>
      </c>
      <c r="I3" s="92"/>
      <c r="J3" s="92"/>
      <c r="AB3" s="46" t="s">
        <v>62</v>
      </c>
      <c r="AC3" s="46" t="s">
        <v>81</v>
      </c>
      <c r="AD3" s="45" t="s">
        <v>89</v>
      </c>
      <c r="AE3" s="45" t="s">
        <v>74</v>
      </c>
      <c r="AF3" s="45">
        <v>8.6</v>
      </c>
    </row>
    <row r="4" spans="1:32" ht="14" x14ac:dyDescent="0.3">
      <c r="A4" s="88" t="s">
        <v>0</v>
      </c>
      <c r="B4" s="88"/>
      <c r="C4" s="98" t="str">
        <f>'Bolton Hill SC'!C4:E4</f>
        <v>Ffynnon Cyff, Ferwig, Cardigan, Ceredigion, SA43 1QD</v>
      </c>
      <c r="D4" s="98"/>
      <c r="E4" s="98"/>
      <c r="F4" s="96" t="s">
        <v>1</v>
      </c>
      <c r="G4" s="96"/>
      <c r="H4" s="92" t="s">
        <v>124</v>
      </c>
      <c r="I4" s="92"/>
      <c r="J4" s="92"/>
      <c r="AB4" s="46" t="s">
        <v>57</v>
      </c>
      <c r="AC4" s="47" t="s">
        <v>82</v>
      </c>
      <c r="AD4" s="45" t="s">
        <v>90</v>
      </c>
      <c r="AE4" s="45" t="s">
        <v>75</v>
      </c>
      <c r="AF4" s="45">
        <v>8.8000000000000007</v>
      </c>
    </row>
    <row r="5" spans="1:32" ht="14" x14ac:dyDescent="0.3">
      <c r="A5" s="88" t="s">
        <v>51</v>
      </c>
      <c r="B5" s="88"/>
      <c r="C5" s="98" t="str">
        <f>'Bolton Hill SC'!C5:E5</f>
        <v>Rhiannon Smith</v>
      </c>
      <c r="D5" s="98"/>
      <c r="E5" s="98"/>
      <c r="F5" s="88" t="s">
        <v>45</v>
      </c>
      <c r="G5" s="88"/>
      <c r="H5" s="92">
        <v>6.2</v>
      </c>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'Bolton Hill SC'!C8</f>
        <v>2</v>
      </c>
      <c r="D8" s="56" t="str">
        <f>'Bolton Hill SC'!D8</f>
        <v>3A</v>
      </c>
      <c r="E8" s="56" t="str">
        <f>'Bolton Hill SC'!E8</f>
        <v>3B</v>
      </c>
      <c r="F8" s="56">
        <f>'Bolton Hill SC'!F8</f>
        <v>14</v>
      </c>
      <c r="G8" s="56">
        <f>'Bolton Hill SC'!G8</f>
        <v>15</v>
      </c>
      <c r="H8" s="56">
        <f>'Bolton Hill SC'!H8</f>
        <v>16</v>
      </c>
      <c r="I8" s="56">
        <f>'Bolton Hill SC'!I8</f>
        <v>17</v>
      </c>
      <c r="J8" s="56">
        <f>'Bolton Hill SC'!J8</f>
        <v>19</v>
      </c>
      <c r="K8" s="56">
        <f>'Bolton Hill SC'!K8</f>
        <v>26</v>
      </c>
      <c r="L8" s="56">
        <f>'Bolton Hill SC'!L8</f>
        <v>27</v>
      </c>
      <c r="M8" s="56">
        <f>'Bolton Hill SC'!M8</f>
        <v>28</v>
      </c>
      <c r="N8" s="56">
        <f>'Bolton Hill SC'!N8</f>
        <v>29</v>
      </c>
      <c r="O8" s="56">
        <f>'Bolton Hill SC'!O8</f>
        <v>30</v>
      </c>
      <c r="P8" s="56">
        <f>'Bolton Hill SC'!P8</f>
        <v>31</v>
      </c>
      <c r="Q8" s="56">
        <f>'Bolton Hill SC'!Q8</f>
        <v>0</v>
      </c>
      <c r="R8" s="56">
        <f>'Bolton Hill SC'!R8</f>
        <v>0</v>
      </c>
      <c r="S8" s="56">
        <f>'Bolton Hill SC'!S8</f>
        <v>0</v>
      </c>
      <c r="T8" s="56">
        <f>'Bolton Hill SC'!T8</f>
        <v>0</v>
      </c>
      <c r="U8" s="56">
        <f>'Bolton Hill SC'!U8</f>
        <v>0</v>
      </c>
      <c r="V8" s="56">
        <f>'Bolton Hill SC'!V8</f>
        <v>0</v>
      </c>
      <c r="AB8" s="52"/>
      <c r="AC8" s="51"/>
      <c r="AD8" s="45"/>
      <c r="AE8" s="45" t="s">
        <v>98</v>
      </c>
      <c r="AF8" s="45">
        <v>2.1</v>
      </c>
    </row>
    <row r="9" spans="1:32" ht="14" x14ac:dyDescent="0.3">
      <c r="A9" s="88" t="s">
        <v>3</v>
      </c>
      <c r="B9" s="88"/>
      <c r="C9" s="56">
        <f>'Bolton Hill SC'!C9</f>
        <v>1</v>
      </c>
      <c r="D9" s="56">
        <f>'Bolton Hill SC'!D9</f>
        <v>1</v>
      </c>
      <c r="E9" s="56">
        <f>'Bolton Hill SC'!E9</f>
        <v>1</v>
      </c>
      <c r="F9" s="56" t="str">
        <f>'Bolton Hill SC'!F9</f>
        <v>M</v>
      </c>
      <c r="G9" s="56" t="str">
        <f>'Bolton Hill SC'!G9</f>
        <v>M</v>
      </c>
      <c r="H9" s="56" t="str">
        <f>'Bolton Hill SC'!H9</f>
        <v>M</v>
      </c>
      <c r="I9" s="56" t="str">
        <f>'Bolton Hill SC'!I9</f>
        <v>M</v>
      </c>
      <c r="J9" s="56" t="str">
        <f>'Bolton Hill SC'!J9</f>
        <v>M</v>
      </c>
      <c r="K9" s="56" t="str">
        <f>'Bolton Hill SC'!K9</f>
        <v>M</v>
      </c>
      <c r="L9" s="56" t="str">
        <f>'Bolton Hill SC'!L9</f>
        <v>M</v>
      </c>
      <c r="M9" s="56" t="str">
        <f>'Bolton Hill SC'!M9</f>
        <v>M</v>
      </c>
      <c r="N9" s="56" t="str">
        <f>'Bolton Hill SC'!N9</f>
        <v>M</v>
      </c>
      <c r="O9" s="56" t="str">
        <f>'Bolton Hill SC'!O9</f>
        <v>M</v>
      </c>
      <c r="P9" s="56" t="str">
        <f>'Bolton Hill SC'!P9</f>
        <v>M</v>
      </c>
      <c r="Q9" s="56">
        <f>'Bolton Hill SC'!Q9</f>
        <v>0</v>
      </c>
      <c r="R9" s="56">
        <f>'Bolton Hill SC'!R9</f>
        <v>0</v>
      </c>
      <c r="S9" s="56">
        <f>'Bolton Hill SC'!S9</f>
        <v>0</v>
      </c>
      <c r="T9" s="56">
        <f>'Bolton Hill SC'!T9</f>
        <v>0</v>
      </c>
      <c r="U9" s="56">
        <f>'Bolton Hill SC'!U9</f>
        <v>0</v>
      </c>
      <c r="V9" s="56">
        <f>'Bolton Hill SC'!V9</f>
        <v>0</v>
      </c>
      <c r="AB9" s="46"/>
      <c r="AC9" s="51"/>
      <c r="AD9" s="45"/>
      <c r="AE9" s="45" t="s">
        <v>77</v>
      </c>
      <c r="AF9" s="45">
        <v>5.9</v>
      </c>
    </row>
    <row r="10" spans="1:32" ht="14" x14ac:dyDescent="0.3">
      <c r="A10" s="88" t="s">
        <v>4</v>
      </c>
      <c r="B10" s="88"/>
      <c r="C10" s="56">
        <f>'Bolton Hill SC'!C10</f>
        <v>6.6</v>
      </c>
      <c r="D10" s="56">
        <f>'Bolton Hill SC'!D10</f>
        <v>6.4</v>
      </c>
      <c r="E10" s="56">
        <f>'Bolton Hill SC'!E10</f>
        <v>6.3</v>
      </c>
      <c r="F10" s="56">
        <f>'Bolton Hill SC'!F10</f>
        <v>6.4</v>
      </c>
      <c r="G10" s="56">
        <f>'Bolton Hill SC'!G10</f>
        <v>6</v>
      </c>
      <c r="H10" s="56">
        <f>'Bolton Hill SC'!H10</f>
        <v>6.1</v>
      </c>
      <c r="I10" s="56">
        <f>'Bolton Hill SC'!I10</f>
        <v>6</v>
      </c>
      <c r="J10" s="56">
        <f>'Bolton Hill SC'!J10</f>
        <v>6.4</v>
      </c>
      <c r="K10" s="56">
        <f>'Bolton Hill SC'!K10</f>
        <v>5.6</v>
      </c>
      <c r="L10" s="56">
        <f>'Bolton Hill SC'!L10</f>
        <v>6</v>
      </c>
      <c r="M10" s="56">
        <f>'Bolton Hill SC'!M10</f>
        <v>6.3</v>
      </c>
      <c r="N10" s="56">
        <f>'Bolton Hill SC'!N10</f>
        <v>6.6</v>
      </c>
      <c r="O10" s="56">
        <f>'Bolton Hill SC'!O10</f>
        <v>6.6</v>
      </c>
      <c r="P10" s="56">
        <f>'Bolton Hill SC'!P10</f>
        <v>6.1</v>
      </c>
      <c r="Q10" s="56">
        <f>'Bolton Hill SC'!Q10</f>
        <v>0</v>
      </c>
      <c r="R10" s="56">
        <f>'Bolton Hill SC'!R10</f>
        <v>0</v>
      </c>
      <c r="S10" s="56">
        <f>'Bolton Hill SC'!S10</f>
        <v>0</v>
      </c>
      <c r="T10" s="56">
        <f>'Bolton Hill SC'!T10</f>
        <v>0</v>
      </c>
      <c r="U10" s="56">
        <f>'Bolton Hill SC'!U10</f>
        <v>0</v>
      </c>
      <c r="V10" s="56">
        <f>'Bolton Hill SC'!V10</f>
        <v>0</v>
      </c>
      <c r="AB10" s="46"/>
      <c r="AC10" s="51"/>
      <c r="AD10" s="45"/>
      <c r="AE10" s="45" t="s">
        <v>78</v>
      </c>
      <c r="AF10" s="45">
        <v>1.4</v>
      </c>
    </row>
    <row r="11" spans="1:32" ht="13" x14ac:dyDescent="0.35">
      <c r="A11" s="88" t="s">
        <v>5</v>
      </c>
      <c r="B11" s="88"/>
      <c r="C11" s="56">
        <f>'Bolton Hill SC'!C11</f>
        <v>4</v>
      </c>
      <c r="D11" s="56">
        <f>'Bolton Hill SC'!D11</f>
        <v>3</v>
      </c>
      <c r="E11" s="56">
        <f>'Bolton Hill SC'!E11</f>
        <v>3</v>
      </c>
      <c r="F11" s="56">
        <f>'Bolton Hill SC'!F11</f>
        <v>0</v>
      </c>
      <c r="G11" s="56">
        <f>'Bolton Hill SC'!G11</f>
        <v>0</v>
      </c>
      <c r="H11" s="56">
        <f>'Bolton Hill SC'!H11</f>
        <v>1</v>
      </c>
      <c r="I11" s="56">
        <f>'Bolton Hill SC'!I11</f>
        <v>1</v>
      </c>
      <c r="J11" s="56">
        <f>'Bolton Hill SC'!J11</f>
        <v>0</v>
      </c>
      <c r="K11" s="56">
        <f>'Bolton Hill SC'!K11</f>
        <v>3</v>
      </c>
      <c r="L11" s="56">
        <f>'Bolton Hill SC'!L11</f>
        <v>2</v>
      </c>
      <c r="M11" s="56">
        <f>'Bolton Hill SC'!M11</f>
        <v>0</v>
      </c>
      <c r="N11" s="56">
        <f>'Bolton Hill SC'!N11</f>
        <v>3</v>
      </c>
      <c r="O11" s="56">
        <f>'Bolton Hill SC'!O11</f>
        <v>3</v>
      </c>
      <c r="P11" s="56">
        <f>'Bolton Hill SC'!P11</f>
        <v>1</v>
      </c>
      <c r="Q11" s="56">
        <f>'Bolton Hill SC'!Q11</f>
        <v>0</v>
      </c>
      <c r="R11" s="56">
        <f>'Bolton Hill SC'!R11</f>
        <v>0</v>
      </c>
      <c r="S11" s="56">
        <f>'Bolton Hill SC'!S11</f>
        <v>0</v>
      </c>
      <c r="T11" s="56">
        <f>'Bolton Hill SC'!T11</f>
        <v>0</v>
      </c>
      <c r="U11" s="56">
        <f>'Bolton Hill SC'!U11</f>
        <v>0</v>
      </c>
      <c r="V11" s="56">
        <f>'Bolton Hill SC'!V11</f>
        <v>0</v>
      </c>
      <c r="AB11" s="12"/>
      <c r="AC11" s="12"/>
      <c r="AD11" s="12"/>
      <c r="AE11" s="12"/>
      <c r="AF11" s="12"/>
    </row>
    <row r="12" spans="1:32" ht="14" x14ac:dyDescent="0.3">
      <c r="A12" s="88" t="s">
        <v>6</v>
      </c>
      <c r="B12" s="88"/>
      <c r="C12" s="56">
        <f>'Bolton Hill SC'!C12</f>
        <v>2</v>
      </c>
      <c r="D12" s="56">
        <f>'Bolton Hill SC'!D12</f>
        <v>2</v>
      </c>
      <c r="E12" s="56">
        <f>'Bolton Hill SC'!E12</f>
        <v>2</v>
      </c>
      <c r="F12" s="56">
        <f>'Bolton Hill SC'!F12</f>
        <v>2</v>
      </c>
      <c r="G12" s="56">
        <f>'Bolton Hill SC'!G12</f>
        <v>2</v>
      </c>
      <c r="H12" s="56">
        <f>'Bolton Hill SC'!H12</f>
        <v>3</v>
      </c>
      <c r="I12" s="56">
        <f>'Bolton Hill SC'!I12</f>
        <v>3</v>
      </c>
      <c r="J12" s="56">
        <f>'Bolton Hill SC'!J12</f>
        <v>2</v>
      </c>
      <c r="K12" s="56">
        <f>'Bolton Hill SC'!K12</f>
        <v>2</v>
      </c>
      <c r="L12" s="56">
        <f>'Bolton Hill SC'!L12</f>
        <v>2</v>
      </c>
      <c r="M12" s="56">
        <f>'Bolton Hill SC'!M12</f>
        <v>1</v>
      </c>
      <c r="N12" s="56">
        <f>'Bolton Hill SC'!N12</f>
        <v>2</v>
      </c>
      <c r="O12" s="56">
        <f>'Bolton Hill SC'!O12</f>
        <v>2</v>
      </c>
      <c r="P12" s="56">
        <f>'Bolton Hill SC'!P12</f>
        <v>2</v>
      </c>
      <c r="Q12" s="56">
        <f>'Bolton Hill SC'!Q12</f>
        <v>0</v>
      </c>
      <c r="R12" s="56">
        <f>'Bolton Hill SC'!R12</f>
        <v>0</v>
      </c>
      <c r="S12" s="56">
        <f>'Bolton Hill SC'!S12</f>
        <v>0</v>
      </c>
      <c r="T12" s="56">
        <f>'Bolton Hill SC'!T12</f>
        <v>0</v>
      </c>
      <c r="U12" s="56">
        <f>'Bolton Hill SC'!U12</f>
        <v>0</v>
      </c>
      <c r="V12" s="56">
        <f>'Bolton Hill SC'!V12</f>
        <v>0</v>
      </c>
      <c r="AB12" s="46"/>
      <c r="AC12" s="51"/>
      <c r="AD12" s="45"/>
      <c r="AE12" s="45"/>
      <c r="AF12" s="45"/>
    </row>
    <row r="13" spans="1:32" ht="14" x14ac:dyDescent="0.3">
      <c r="A13" s="88" t="s">
        <v>7</v>
      </c>
      <c r="B13" s="88"/>
      <c r="C13" s="56">
        <f>'Bolton Hill SC'!C13</f>
        <v>0</v>
      </c>
      <c r="D13" s="56">
        <f>'Bolton Hill SC'!D13</f>
        <v>0</v>
      </c>
      <c r="E13" s="56">
        <f>'Bolton Hill SC'!E13</f>
        <v>0</v>
      </c>
      <c r="F13" s="56">
        <f>'Bolton Hill SC'!F13</f>
        <v>0</v>
      </c>
      <c r="G13" s="56">
        <f>'Bolton Hill SC'!G13</f>
        <v>0</v>
      </c>
      <c r="H13" s="56">
        <f>'Bolton Hill SC'!H13</f>
        <v>0</v>
      </c>
      <c r="I13" s="56">
        <f>'Bolton Hill SC'!I13</f>
        <v>0</v>
      </c>
      <c r="J13" s="56">
        <f>'Bolton Hill SC'!J13</f>
        <v>0</v>
      </c>
      <c r="K13" s="56">
        <f>'Bolton Hill SC'!K13</f>
        <v>0</v>
      </c>
      <c r="L13" s="56">
        <f>'Bolton Hill SC'!L13</f>
        <v>0</v>
      </c>
      <c r="M13" s="56">
        <f>'Bolton Hill SC'!M13</f>
        <v>0</v>
      </c>
      <c r="N13" s="56">
        <f>'Bolton Hill SC'!N13</f>
        <v>0</v>
      </c>
      <c r="O13" s="56">
        <f>'Bolton Hill SC'!O13</f>
        <v>0</v>
      </c>
      <c r="P13" s="56">
        <f>'Bolton Hill SC'!P13</f>
        <v>0</v>
      </c>
      <c r="Q13" s="56">
        <f>'Bolton Hill SC'!Q13</f>
        <v>0</v>
      </c>
      <c r="R13" s="56">
        <f>'Bolton Hill SC'!R13</f>
        <v>0</v>
      </c>
      <c r="S13" s="56">
        <f>'Bolton Hill SC'!S13</f>
        <v>0</v>
      </c>
      <c r="T13" s="56">
        <f>'Bolton Hill SC'!T13</f>
        <v>0</v>
      </c>
      <c r="U13" s="56">
        <f>'Bolton Hill SC'!U13</f>
        <v>0</v>
      </c>
      <c r="V13" s="56">
        <f>'Bolton Hill SC'!V13</f>
        <v>0</v>
      </c>
      <c r="AB13" s="46"/>
      <c r="AC13" s="51"/>
      <c r="AD13" s="45"/>
      <c r="AE13" s="45"/>
      <c r="AF13" s="45"/>
    </row>
    <row r="14" spans="1:32" ht="13" x14ac:dyDescent="0.35">
      <c r="A14" s="87" t="s">
        <v>8</v>
      </c>
      <c r="B14" s="87"/>
      <c r="C14" s="57" t="str">
        <f>'Bolton Hill SC'!C14</f>
        <v>Spring wheat/barley</v>
      </c>
      <c r="D14" s="57" t="str">
        <f>'Bolton Hill SC'!D14</f>
        <v>Spring wheat/barley</v>
      </c>
      <c r="E14" s="57" t="str">
        <f>'Bolton Hill SC'!E14</f>
        <v>Spring wheat/barley</v>
      </c>
      <c r="F14" s="57" t="str">
        <f>'Bolton Hill SC'!F14</f>
        <v>Grass Silage (25% DM)</v>
      </c>
      <c r="G14" s="57" t="str">
        <f>'Bolton Hill SC'!G14</f>
        <v>Grass Silage (25% DM)</v>
      </c>
      <c r="H14" s="57" t="str">
        <f>'Bolton Hill SC'!H14</f>
        <v>Grass Silage (25% DM)</v>
      </c>
      <c r="I14" s="57" t="str">
        <f>'Bolton Hill SC'!I14</f>
        <v>Grass Silage (25% DM)</v>
      </c>
      <c r="J14" s="57" t="str">
        <f>'Bolton Hill SC'!J14</f>
        <v>Grass Silage (25% DM)</v>
      </c>
      <c r="K14" s="57" t="str">
        <f>'Bolton Hill SC'!K14</f>
        <v>Grass Silage (25% DM)</v>
      </c>
      <c r="L14" s="57" t="str">
        <f>'Bolton Hill SC'!L14</f>
        <v>Grass Silage (25% DM)</v>
      </c>
      <c r="M14" s="57" t="str">
        <f>'Bolton Hill SC'!M14</f>
        <v>Grass Silage (25% DM)</v>
      </c>
      <c r="N14" s="57" t="str">
        <f>'Bolton Hill SC'!N14</f>
        <v>Grass Silage (25% DM)</v>
      </c>
      <c r="O14" s="57" t="str">
        <f>'Bolton Hill SC'!O14</f>
        <v>Grass Silage (25% DM)</v>
      </c>
      <c r="P14" s="57" t="str">
        <f>'Bolton Hill SC'!P14</f>
        <v>Grass Silage (25% DM)</v>
      </c>
      <c r="Q14" s="57">
        <f>'Bolton Hill SC'!Q14</f>
        <v>0</v>
      </c>
      <c r="R14" s="57">
        <f>'Bolton Hill SC'!R14</f>
        <v>0</v>
      </c>
      <c r="S14" s="57">
        <f>'Bolton Hill SC'!S14</f>
        <v>0</v>
      </c>
      <c r="T14" s="57">
        <f>'Bolton Hill SC'!T14</f>
        <v>0</v>
      </c>
      <c r="U14" s="57">
        <f>'Bolton Hill SC'!U14</f>
        <v>0</v>
      </c>
      <c r="V14" s="57">
        <f>'Bolton Hill SC'!V14</f>
        <v>0</v>
      </c>
    </row>
    <row r="15" spans="1:32" ht="13" x14ac:dyDescent="0.35">
      <c r="A15" s="96" t="s">
        <v>9</v>
      </c>
      <c r="B15" s="96"/>
      <c r="C15" s="56">
        <f>'Bolton Hill SC'!C15</f>
        <v>5.5</v>
      </c>
      <c r="D15" s="56">
        <f>'Bolton Hill SC'!D15</f>
        <v>5.5</v>
      </c>
      <c r="E15" s="56">
        <f>'Bolton Hill SC'!E15</f>
        <v>5.5</v>
      </c>
      <c r="F15" s="56">
        <f>'Bolton Hill SC'!F15</f>
        <v>47</v>
      </c>
      <c r="G15" s="56">
        <f>'Bolton Hill SC'!G15</f>
        <v>47</v>
      </c>
      <c r="H15" s="56">
        <f>'Bolton Hill SC'!H15</f>
        <v>47</v>
      </c>
      <c r="I15" s="56">
        <f>'Bolton Hill SC'!I15</f>
        <v>47</v>
      </c>
      <c r="J15" s="56">
        <f>'Bolton Hill SC'!J15</f>
        <v>47</v>
      </c>
      <c r="K15" s="56">
        <f>'Bolton Hill SC'!K15</f>
        <v>47</v>
      </c>
      <c r="L15" s="56">
        <f>'Bolton Hill SC'!L15</f>
        <v>47</v>
      </c>
      <c r="M15" s="56">
        <f>'Bolton Hill SC'!M15</f>
        <v>47</v>
      </c>
      <c r="N15" s="56">
        <f>'Bolton Hill SC'!N15</f>
        <v>47</v>
      </c>
      <c r="O15" s="56">
        <f>'Bolton Hill SC'!O15</f>
        <v>47</v>
      </c>
      <c r="P15" s="56">
        <f>'Bolton Hill SC'!P15</f>
        <v>47</v>
      </c>
      <c r="Q15" s="56">
        <f>'Bolton Hill SC'!Q15</f>
        <v>0</v>
      </c>
      <c r="R15" s="56">
        <f>'Bolton Hill SC'!R15</f>
        <v>0</v>
      </c>
      <c r="S15" s="56">
        <f>'Bolton Hill SC'!S15</f>
        <v>0</v>
      </c>
      <c r="T15" s="56">
        <f>'Bolton Hill SC'!T15</f>
        <v>0</v>
      </c>
      <c r="U15" s="56">
        <f>'Bolton Hill SC'!U15</f>
        <v>0</v>
      </c>
      <c r="V15" s="56">
        <f>'Bolton Hill SC'!V15</f>
        <v>0</v>
      </c>
    </row>
    <row r="16" spans="1:32" ht="13" x14ac:dyDescent="0.35">
      <c r="A16" s="87" t="s">
        <v>46</v>
      </c>
      <c r="B16" s="87"/>
      <c r="C16" s="57" t="str">
        <f>'Bolton Hill SC'!C16</f>
        <v>Medium/Clay</v>
      </c>
      <c r="D16" s="57" t="str">
        <f>'Bolton Hill SC'!D16</f>
        <v>Medium/Clay</v>
      </c>
      <c r="E16" s="57" t="str">
        <f>'Bolton Hill SC'!E16</f>
        <v>Medium/Clay</v>
      </c>
      <c r="F16" s="57" t="str">
        <f>'Bolton Hill SC'!F16</f>
        <v>Medium/Clay</v>
      </c>
      <c r="G16" s="57" t="str">
        <f>'Bolton Hill SC'!G16</f>
        <v>Medium/Clay</v>
      </c>
      <c r="H16" s="57" t="str">
        <f>'Bolton Hill SC'!H16</f>
        <v>Medium/Clay</v>
      </c>
      <c r="I16" s="57" t="str">
        <f>'Bolton Hill SC'!I16</f>
        <v>Medium/Clay</v>
      </c>
      <c r="J16" s="57" t="str">
        <f>'Bolton Hill SC'!J16</f>
        <v>Medium/Clay</v>
      </c>
      <c r="K16" s="57" t="str">
        <f>'Bolton Hill SC'!K16</f>
        <v>Medium/Clay</v>
      </c>
      <c r="L16" s="57" t="str">
        <f>'Bolton Hill SC'!L16</f>
        <v>Medium/Clay</v>
      </c>
      <c r="M16" s="57" t="str">
        <f>'Bolton Hill SC'!M16</f>
        <v>Medium/Clay</v>
      </c>
      <c r="N16" s="57" t="str">
        <f>'Bolton Hill SC'!N16</f>
        <v>Medium/Clay</v>
      </c>
      <c r="O16" s="57" t="str">
        <f>'Bolton Hill SC'!O16</f>
        <v>Medium/Clay</v>
      </c>
      <c r="P16" s="57" t="str">
        <f>'Bolton Hill SC'!P16</f>
        <v>Medium/Clay</v>
      </c>
      <c r="Q16" s="57">
        <f>'Bolton Hill SC'!Q16</f>
        <v>0</v>
      </c>
      <c r="R16" s="57">
        <f>'Bolton Hill SC'!R16</f>
        <v>0</v>
      </c>
      <c r="S16" s="57">
        <f>'Bolton Hill SC'!S16</f>
        <v>0</v>
      </c>
      <c r="T16" s="57">
        <f>'Bolton Hill SC'!T16</f>
        <v>0</v>
      </c>
      <c r="U16" s="57">
        <f>'Bolton Hill SC'!U16</f>
        <v>0</v>
      </c>
      <c r="V16" s="57">
        <f>'Bolton Hill SC'!V16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47.3</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47.3</v>
      </c>
      <c r="E17" s="42">
        <f t="shared" si="0"/>
        <v>47.3</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79.899999999999991</v>
      </c>
      <c r="N17" s="42">
        <f t="shared" si="0"/>
        <v>79.899999999999991</v>
      </c>
      <c r="O17" s="42">
        <f t="shared" si="0"/>
        <v>79.899999999999991</v>
      </c>
      <c r="P17" s="42">
        <f t="shared" si="0"/>
        <v>79.899999999999991</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21.990163500000001</v>
      </c>
      <c r="D18" s="43">
        <f>$D28</f>
        <v>21.990163500000001</v>
      </c>
      <c r="E18" s="43">
        <f>$D29</f>
        <v>21.990163500000001</v>
      </c>
      <c r="F18" s="43">
        <f>$D30</f>
        <v>21.990163500000001</v>
      </c>
      <c r="G18" s="43">
        <f>$D31</f>
        <v>21.990163500000001</v>
      </c>
      <c r="H18" s="43">
        <f>$D32</f>
        <v>21.990163500000001</v>
      </c>
      <c r="I18" s="43">
        <f>$D33</f>
        <v>21.990163500000001</v>
      </c>
      <c r="J18" s="43">
        <f>$D34</f>
        <v>21.990163500000001</v>
      </c>
      <c r="K18" s="43">
        <f>$D35</f>
        <v>21.990163500000001</v>
      </c>
      <c r="L18" s="43">
        <f>$D36</f>
        <v>21.990163500000001</v>
      </c>
      <c r="M18" s="43">
        <f>$D37</f>
        <v>21.990163500000001</v>
      </c>
      <c r="N18" s="43">
        <f>$D38</f>
        <v>21.990163500000001</v>
      </c>
      <c r="O18" s="43">
        <f>$D39</f>
        <v>21.990163500000001</v>
      </c>
      <c r="P18" s="43">
        <f>$D40</f>
        <v>21.990163500000001</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-25.309836499999996</v>
      </c>
      <c r="D19" s="43">
        <f t="shared" ref="D19:V19" si="1">D18-D17</f>
        <v>-25.309836499999996</v>
      </c>
      <c r="E19" s="43">
        <f t="shared" si="1"/>
        <v>-25.309836499999996</v>
      </c>
      <c r="F19" s="43">
        <f t="shared" si="1"/>
        <v>-57.90983649999999</v>
      </c>
      <c r="G19" s="43">
        <f t="shared" si="1"/>
        <v>-57.90983649999999</v>
      </c>
      <c r="H19" s="43">
        <f t="shared" si="1"/>
        <v>-57.90983649999999</v>
      </c>
      <c r="I19" s="43">
        <f t="shared" si="1"/>
        <v>-57.90983649999999</v>
      </c>
      <c r="J19" s="43">
        <f t="shared" si="1"/>
        <v>-57.90983649999999</v>
      </c>
      <c r="K19" s="43">
        <f t="shared" si="1"/>
        <v>-57.90983649999999</v>
      </c>
      <c r="L19" s="43">
        <f t="shared" si="1"/>
        <v>-57.90983649999999</v>
      </c>
      <c r="M19" s="43">
        <f t="shared" si="1"/>
        <v>-57.90983649999999</v>
      </c>
      <c r="N19" s="43">
        <f t="shared" si="1"/>
        <v>-57.90983649999999</v>
      </c>
      <c r="O19" s="43">
        <f t="shared" si="1"/>
        <v>-57.90983649999999</v>
      </c>
      <c r="P19" s="43">
        <f t="shared" si="1"/>
        <v>-57.90983649999999</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c r="S23" s="37" t="s">
        <v>60</v>
      </c>
      <c r="T23" s="37"/>
      <c r="U23" s="37"/>
      <c r="V23" s="38"/>
      <c r="W23" s="38"/>
    </row>
    <row r="24" spans="1:32" s="14" customFormat="1" x14ac:dyDescent="0.35">
      <c r="A24" s="19"/>
      <c r="B24" s="41">
        <v>2.4300000000000002</v>
      </c>
      <c r="C24" s="40">
        <v>0.88</v>
      </c>
      <c r="D24" s="40">
        <v>0.158</v>
      </c>
      <c r="E24" s="40">
        <v>5.79E-2</v>
      </c>
      <c r="F24" s="40">
        <v>1060</v>
      </c>
      <c r="G24" s="40">
        <v>14.4</v>
      </c>
      <c r="H24" s="40">
        <v>138</v>
      </c>
      <c r="I24" s="40">
        <v>10</v>
      </c>
      <c r="J24" s="40">
        <v>0.38</v>
      </c>
      <c r="K24" s="1">
        <v>0.82</v>
      </c>
      <c r="L24" s="40">
        <v>10.199999999999999</v>
      </c>
      <c r="M24" s="40">
        <v>14.4</v>
      </c>
      <c r="N24" s="40">
        <v>45300</v>
      </c>
      <c r="O24" s="40">
        <v>324000</v>
      </c>
      <c r="P24" s="40"/>
      <c r="Q24" s="40">
        <v>4430</v>
      </c>
      <c r="R24" s="40"/>
      <c r="S24" s="40">
        <v>30</v>
      </c>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2</v>
      </c>
      <c r="B27" s="39">
        <v>250</v>
      </c>
      <c r="C27" s="3">
        <f>IF(C$23="%w/w SAR",((C$24*10)*$B27),IF(C$23="%w/w DM",(((C$24*10)*($B$24/100))*$B27),IF(C$23="kg/t SAR",(C$24*$B27),IF(C$23="kg/t DM",((C$24*($B$24/100))*$B27),IF(C$23="mg/kg SAR",((C$24*0.001)*$B27),IF(C$23="mg/kg DM",(((C$24*0.001)*($B$24/100))*$B27),0))))))</f>
        <v>53.460000000000008</v>
      </c>
      <c r="D27" s="3">
        <f>(IF(D$23="%w/w SAR",((D$24*10)*$B27),IF(D$23="%w/w DM",(((D$24*10)*($B$24/100))*$B27),IF(D$23="kg/t SAR",(D$24*$B27),IF(D$23="kg/t DM",((D$24*($B$24/100))*$B27),IF(D$23="mg/kg SAR",((D$24*0.001)*$B27),IF(D$23="mg/kg DM",(((D$24*0.001)*($B$24/100))*$B27),"0")))))))*2.291</f>
        <v>21.990163500000001</v>
      </c>
      <c r="E27" s="3">
        <f>(IF(E$23="%w/w SAR",((E$24*10)*$B27),IF(E$23="%w/w DM",(((E$24*10)*($B$24/100))*$B27),IF(E$23="kg/t SAR",(E$24*$B27),IF(E$23="kg/t DM",((E$24*($B$24/100))*$B27),IF(E$23="mg/kg SAR",((E$24*0.001)*$B27),IF(E$23="mg/kg DM",(((E$24*0.001)*($B$24/100))*$B27),"0")))))))*1.205</f>
        <v>4.2384971250000003</v>
      </c>
      <c r="F27" s="3">
        <f>(IF(F$23="%w/w SAR",((F$24*10)*$B27),IF(F$23="%w/w DM",(((F$24*10)*($B$24/100))*$B27),IF(F$23="kg/t SAR",(F$24*$B27),IF(F$23="kg/t DM",((F$24*($B$24/100))*$B27),IF(F$23="mg/kg SAR",((F$24*0.001)*$B27),IF(F$23="mg/kg DM",(((F$24*0.001)*($B$24/100))*$B27),"0")))))))*1.658</f>
        <v>10.676691</v>
      </c>
      <c r="G27" s="3">
        <f t="shared" ref="G27:P42" si="2">IF(G$23="%w/w SAR",((G$24*10)*$B27),IF(G$23="%w/w DM",(((G$24*10)*($B$24/100))*$B27),IF(G$23="kg/t SAR",(G$24*$B27),IF(G$23="kg/t DM",((G$24*($B$24/100))*$B27),IF(G$23="mg/kg SAR",((G$24*0.001)*$B27),IF(G$23="mg/kg DM",(((G$24*0.001)*($B$24/100))*$B27),0))))))</f>
        <v>8.7480000000000016E-2</v>
      </c>
      <c r="H27" s="3">
        <f t="shared" si="2"/>
        <v>0.83835000000000015</v>
      </c>
      <c r="I27" s="3">
        <f t="shared" si="2"/>
        <v>6.0750000000000005E-2</v>
      </c>
      <c r="J27" s="3">
        <f t="shared" si="2"/>
        <v>2.3085000000000002E-3</v>
      </c>
      <c r="K27" s="3">
        <f t="shared" si="2"/>
        <v>4.9815000000000007E-3</v>
      </c>
      <c r="L27" s="3">
        <f t="shared" si="2"/>
        <v>6.1964999999999992E-2</v>
      </c>
      <c r="M27" s="3">
        <f t="shared" si="2"/>
        <v>8.7480000000000016E-2</v>
      </c>
      <c r="N27" s="3">
        <f t="shared" si="2"/>
        <v>275.19750000000005</v>
      </c>
      <c r="O27" s="3">
        <f t="shared" si="2"/>
        <v>1968.3000000000002</v>
      </c>
      <c r="P27" s="3">
        <f t="shared" si="2"/>
        <v>0</v>
      </c>
      <c r="Q27" s="3">
        <f>(IF(Q$23="%w/w SAR",((Q$24*10)*$B27),IF(Q$23="%w/w DM",(((Q$24*10)*($B$24/100))*$B27),IF(Q$23="kg/t SAR",(Q$24*$B27),IF(Q$23="kg/t DM",((Q$24*($B$24/100))*$B27),IF(Q$23="mg/kg SAR",((Q$24*0.001)*$B27),IF(Q$23="mg/kg DM",(((Q$24*0.001)*($B$24/100))*$B27),0)))))))*2.5</f>
        <v>67.280625000000015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0.18225000000000002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3A</v>
      </c>
      <c r="B28" s="39">
        <v>250</v>
      </c>
      <c r="C28" s="3">
        <f t="shared" ref="C28:C46" si="3">IF(C$23="%w/w SAR",((C$24*10)*$B28),IF(C$23="%w/w DM",(((C$24*10)*($B$24/100))*$B28),IF(C$23="kg/t SAR",(C$24*$B28),IF(C$23="kg/t DM",((C$24*($B$24/100))*$B28),IF(C$23="mg/kg SAR",((C$24*0.001)*$B28),IF(C$23="mg/kg DM",(((C$24*0.001)*($B$24/100))*$B28),0))))))</f>
        <v>53.460000000000008</v>
      </c>
      <c r="D28" s="3">
        <f t="shared" ref="D28:D46" si="4">(IF(D$23="%w/w SAR",((D$24*10)*$B28),IF(D$23="%w/w DM",(((D$24*10)*($B$24/100))*$B28),IF(D$23="kg/t SAR",(D$24*$B28),IF(D$23="kg/t DM",((D$24*($B$24/100))*$B28),IF(D$23="mg/kg SAR",((D$24*0.001)*$B28),IF(D$23="mg/kg DM",(((D$24*0.001)*($B$24/100))*$B28),"0")))))))*2.291</f>
        <v>21.990163500000001</v>
      </c>
      <c r="E28" s="3">
        <f t="shared" ref="E28:E46" si="5">(IF(E$23="%w/w SAR",((E$24*10)*$B28),IF(E$23="%w/w DM",(((E$24*10)*($B$24/100))*$B28),IF(E$23="kg/t SAR",(E$24*$B28),IF(E$23="kg/t DM",((E$24*($B$24/100))*$B28),IF(E$23="mg/kg SAR",((E$24*0.001)*$B28),IF(E$23="mg/kg DM",(((E$24*0.001)*($B$24/100))*$B28),"0")))))))*1.205</f>
        <v>4.2384971250000003</v>
      </c>
      <c r="F28" s="3">
        <f t="shared" ref="F28:F46" si="6">(IF(F$23="%w/w SAR",((F$24*10)*$B28),IF(F$23="%w/w DM",(((F$24*10)*($B$24/100))*$B28),IF(F$23="kg/t SAR",(F$24*$B28),IF(F$23="kg/t DM",((F$24*($B$24/100))*$B28),IF(F$23="mg/kg SAR",((F$24*0.001)*$B28),IF(F$23="mg/kg DM",(((F$24*0.001)*($B$24/100))*$B28),"0")))))))*1.658</f>
        <v>10.676691</v>
      </c>
      <c r="G28" s="3">
        <f t="shared" si="2"/>
        <v>8.7480000000000016E-2</v>
      </c>
      <c r="H28" s="3">
        <f t="shared" si="2"/>
        <v>0.83835000000000015</v>
      </c>
      <c r="I28" s="3">
        <f t="shared" si="2"/>
        <v>6.0750000000000005E-2</v>
      </c>
      <c r="J28" s="3">
        <f t="shared" si="2"/>
        <v>2.3085000000000002E-3</v>
      </c>
      <c r="K28" s="3">
        <f t="shared" si="2"/>
        <v>4.9815000000000007E-3</v>
      </c>
      <c r="L28" s="3">
        <f t="shared" si="2"/>
        <v>6.1964999999999992E-2</v>
      </c>
      <c r="M28" s="3">
        <f t="shared" si="2"/>
        <v>8.7480000000000016E-2</v>
      </c>
      <c r="N28" s="3">
        <f t="shared" si="2"/>
        <v>275.19750000000005</v>
      </c>
      <c r="O28" s="3">
        <f t="shared" si="2"/>
        <v>1968.3000000000002</v>
      </c>
      <c r="P28" s="3">
        <f t="shared" si="2"/>
        <v>0</v>
      </c>
      <c r="Q28" s="3">
        <f t="shared" ref="Q28:Q46" si="7">(IF(Q$23="%w/w SAR",((Q$24*10)*$B28),IF(Q$23="%w/w DM",(((Q$24*10)*($B$24/100))*$B28),IF(Q$23="kg/t SAR",(Q$24*$B28),IF(Q$23="kg/t DM",((Q$24*($B$24/100))*$B28),IF(Q$23="mg/kg SAR",((Q$24*0.001)*$B28),IF(Q$23="mg/kg DM",(((Q$24*0.001)*($B$24/100))*$B28),0)))))))*2.5</f>
        <v>67.280625000000015</v>
      </c>
      <c r="R28" s="3">
        <f t="shared" ref="R28:U46" si="8">IF(R$23="%w/w SAR",((R$24*10)*$B28),IF(R$23="%w/w DM",(((R$24*10)*($B$24/100))*$B28),IF(R$23="kg/t SAR",(R$24*$B28),IF(R$23="kg/t DM",((R$24*($B$24/100))*$B28),IF(R$23="mg/kg SAR",((R$24*0.001)*$B28),IF(R$23="mg/kg DM",(((R$24*0.001)*($B$24/100))*$B28),0))))))</f>
        <v>0</v>
      </c>
      <c r="S28" s="3">
        <f t="shared" si="8"/>
        <v>0.18225000000000002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3B</v>
      </c>
      <c r="B29" s="39">
        <v>250</v>
      </c>
      <c r="C29" s="3">
        <f t="shared" si="3"/>
        <v>53.460000000000008</v>
      </c>
      <c r="D29" s="3">
        <f t="shared" si="4"/>
        <v>21.990163500000001</v>
      </c>
      <c r="E29" s="3">
        <f t="shared" si="5"/>
        <v>4.2384971250000003</v>
      </c>
      <c r="F29" s="3">
        <f t="shared" si="6"/>
        <v>10.676691</v>
      </c>
      <c r="G29" s="3">
        <f t="shared" si="2"/>
        <v>8.7480000000000016E-2</v>
      </c>
      <c r="H29" s="3">
        <f t="shared" si="2"/>
        <v>0.83835000000000015</v>
      </c>
      <c r="I29" s="3">
        <f t="shared" si="2"/>
        <v>6.0750000000000005E-2</v>
      </c>
      <c r="J29" s="3">
        <f t="shared" si="2"/>
        <v>2.3085000000000002E-3</v>
      </c>
      <c r="K29" s="3">
        <f t="shared" si="2"/>
        <v>4.9815000000000007E-3</v>
      </c>
      <c r="L29" s="3">
        <f t="shared" si="2"/>
        <v>6.1964999999999992E-2</v>
      </c>
      <c r="M29" s="3">
        <f t="shared" si="2"/>
        <v>8.7480000000000016E-2</v>
      </c>
      <c r="N29" s="3">
        <f t="shared" si="2"/>
        <v>275.19750000000005</v>
      </c>
      <c r="O29" s="3">
        <f t="shared" si="2"/>
        <v>1968.3000000000002</v>
      </c>
      <c r="P29" s="3">
        <f t="shared" si="2"/>
        <v>0</v>
      </c>
      <c r="Q29" s="3">
        <f t="shared" si="7"/>
        <v>67.280625000000015</v>
      </c>
      <c r="R29" s="3">
        <f t="shared" si="8"/>
        <v>0</v>
      </c>
      <c r="S29" s="3">
        <f t="shared" si="8"/>
        <v>0.18225000000000002</v>
      </c>
      <c r="T29" s="3">
        <f t="shared" si="8"/>
        <v>0</v>
      </c>
      <c r="U29" s="3">
        <f t="shared" si="8"/>
        <v>0</v>
      </c>
      <c r="V29" s="3">
        <f t="shared" si="9"/>
        <v>0</v>
      </c>
      <c r="W29" s="3">
        <f t="shared" si="10"/>
        <v>0</v>
      </c>
      <c r="AB29" s="16"/>
      <c r="AC29" s="16"/>
      <c r="AD29" s="16"/>
      <c r="AE29" s="16"/>
      <c r="AF29" s="16"/>
    </row>
    <row r="30" spans="1:32" s="20" customFormat="1" ht="13" x14ac:dyDescent="0.35">
      <c r="A30" s="33">
        <f>F8</f>
        <v>14</v>
      </c>
      <c r="B30" s="39">
        <v>250</v>
      </c>
      <c r="C30" s="3">
        <f t="shared" si="3"/>
        <v>53.460000000000008</v>
      </c>
      <c r="D30" s="3">
        <f t="shared" si="4"/>
        <v>21.990163500000001</v>
      </c>
      <c r="E30" s="3">
        <f t="shared" si="5"/>
        <v>4.2384971250000003</v>
      </c>
      <c r="F30" s="3">
        <f t="shared" si="6"/>
        <v>10.676691</v>
      </c>
      <c r="G30" s="3">
        <f t="shared" si="2"/>
        <v>8.7480000000000016E-2</v>
      </c>
      <c r="H30" s="3">
        <f t="shared" si="2"/>
        <v>0.83835000000000015</v>
      </c>
      <c r="I30" s="3">
        <f t="shared" si="2"/>
        <v>6.0750000000000005E-2</v>
      </c>
      <c r="J30" s="3">
        <f t="shared" si="2"/>
        <v>2.3085000000000002E-3</v>
      </c>
      <c r="K30" s="3">
        <f t="shared" si="2"/>
        <v>4.9815000000000007E-3</v>
      </c>
      <c r="L30" s="3">
        <f t="shared" si="2"/>
        <v>6.1964999999999992E-2</v>
      </c>
      <c r="M30" s="3">
        <f t="shared" si="2"/>
        <v>8.7480000000000016E-2</v>
      </c>
      <c r="N30" s="3">
        <f t="shared" si="2"/>
        <v>275.19750000000005</v>
      </c>
      <c r="O30" s="3">
        <f t="shared" si="2"/>
        <v>1968.3000000000002</v>
      </c>
      <c r="P30" s="3">
        <f t="shared" si="2"/>
        <v>0</v>
      </c>
      <c r="Q30" s="3">
        <f t="shared" si="7"/>
        <v>67.280625000000015</v>
      </c>
      <c r="R30" s="3">
        <f t="shared" si="8"/>
        <v>0</v>
      </c>
      <c r="S30" s="3">
        <f t="shared" si="8"/>
        <v>0.18225000000000002</v>
      </c>
      <c r="T30" s="3">
        <f t="shared" si="8"/>
        <v>0</v>
      </c>
      <c r="U30" s="3">
        <f t="shared" si="8"/>
        <v>0</v>
      </c>
      <c r="V30" s="3">
        <f t="shared" si="9"/>
        <v>0</v>
      </c>
      <c r="W30" s="3">
        <f t="shared" si="10"/>
        <v>0</v>
      </c>
      <c r="AB30" s="16"/>
      <c r="AC30" s="16"/>
      <c r="AD30" s="16"/>
      <c r="AE30" s="16"/>
      <c r="AF30" s="16"/>
    </row>
    <row r="31" spans="1:32" s="20" customFormat="1" ht="13" x14ac:dyDescent="0.35">
      <c r="A31" s="33">
        <f>G8</f>
        <v>15</v>
      </c>
      <c r="B31" s="39">
        <v>250</v>
      </c>
      <c r="C31" s="3">
        <f t="shared" si="3"/>
        <v>53.460000000000008</v>
      </c>
      <c r="D31" s="3">
        <f t="shared" si="4"/>
        <v>21.990163500000001</v>
      </c>
      <c r="E31" s="3">
        <f t="shared" si="5"/>
        <v>4.2384971250000003</v>
      </c>
      <c r="F31" s="3">
        <f t="shared" si="6"/>
        <v>10.676691</v>
      </c>
      <c r="G31" s="3">
        <f t="shared" si="2"/>
        <v>8.7480000000000016E-2</v>
      </c>
      <c r="H31" s="3">
        <f t="shared" si="2"/>
        <v>0.83835000000000015</v>
      </c>
      <c r="I31" s="3">
        <f t="shared" si="2"/>
        <v>6.0750000000000005E-2</v>
      </c>
      <c r="J31" s="3">
        <f t="shared" si="2"/>
        <v>2.3085000000000002E-3</v>
      </c>
      <c r="K31" s="3">
        <f t="shared" si="2"/>
        <v>4.9815000000000007E-3</v>
      </c>
      <c r="L31" s="3">
        <f t="shared" si="2"/>
        <v>6.1964999999999992E-2</v>
      </c>
      <c r="M31" s="3">
        <f t="shared" si="2"/>
        <v>8.7480000000000016E-2</v>
      </c>
      <c r="N31" s="3">
        <f t="shared" si="2"/>
        <v>275.19750000000005</v>
      </c>
      <c r="O31" s="3">
        <f t="shared" si="2"/>
        <v>1968.3000000000002</v>
      </c>
      <c r="P31" s="3">
        <f t="shared" si="2"/>
        <v>0</v>
      </c>
      <c r="Q31" s="3">
        <f t="shared" si="7"/>
        <v>67.280625000000015</v>
      </c>
      <c r="R31" s="3">
        <f t="shared" si="8"/>
        <v>0</v>
      </c>
      <c r="S31" s="3">
        <f t="shared" si="8"/>
        <v>0.18225000000000002</v>
      </c>
      <c r="T31" s="3">
        <f t="shared" si="8"/>
        <v>0</v>
      </c>
      <c r="U31" s="3">
        <f t="shared" si="8"/>
        <v>0</v>
      </c>
      <c r="V31" s="3">
        <f t="shared" si="9"/>
        <v>0</v>
      </c>
      <c r="W31" s="3">
        <f t="shared" si="10"/>
        <v>0</v>
      </c>
      <c r="AB31" s="16"/>
      <c r="AC31" s="16"/>
      <c r="AD31" s="16"/>
      <c r="AE31" s="16"/>
      <c r="AF31" s="16"/>
    </row>
    <row r="32" spans="1:32" s="20" customFormat="1" ht="13" x14ac:dyDescent="0.35">
      <c r="A32" s="33">
        <f>H8</f>
        <v>16</v>
      </c>
      <c r="B32" s="39">
        <v>250</v>
      </c>
      <c r="C32" s="3">
        <f t="shared" si="3"/>
        <v>53.460000000000008</v>
      </c>
      <c r="D32" s="3">
        <f t="shared" si="4"/>
        <v>21.990163500000001</v>
      </c>
      <c r="E32" s="3">
        <f t="shared" si="5"/>
        <v>4.2384971250000003</v>
      </c>
      <c r="F32" s="3">
        <f t="shared" si="6"/>
        <v>10.676691</v>
      </c>
      <c r="G32" s="3">
        <f t="shared" si="2"/>
        <v>8.7480000000000016E-2</v>
      </c>
      <c r="H32" s="3">
        <f t="shared" si="2"/>
        <v>0.83835000000000015</v>
      </c>
      <c r="I32" s="3">
        <f t="shared" si="2"/>
        <v>6.0750000000000005E-2</v>
      </c>
      <c r="J32" s="3">
        <f t="shared" si="2"/>
        <v>2.3085000000000002E-3</v>
      </c>
      <c r="K32" s="3">
        <f t="shared" si="2"/>
        <v>4.9815000000000007E-3</v>
      </c>
      <c r="L32" s="3">
        <f t="shared" si="2"/>
        <v>6.1964999999999992E-2</v>
      </c>
      <c r="M32" s="3">
        <f t="shared" si="2"/>
        <v>8.7480000000000016E-2</v>
      </c>
      <c r="N32" s="3">
        <f t="shared" si="2"/>
        <v>275.19750000000005</v>
      </c>
      <c r="O32" s="3">
        <f t="shared" si="2"/>
        <v>1968.3000000000002</v>
      </c>
      <c r="P32" s="3">
        <f t="shared" si="2"/>
        <v>0</v>
      </c>
      <c r="Q32" s="3">
        <f t="shared" si="7"/>
        <v>67.280625000000015</v>
      </c>
      <c r="R32" s="3">
        <f t="shared" si="8"/>
        <v>0</v>
      </c>
      <c r="S32" s="3">
        <f t="shared" si="8"/>
        <v>0.18225000000000002</v>
      </c>
      <c r="T32" s="3">
        <f t="shared" si="8"/>
        <v>0</v>
      </c>
      <c r="U32" s="3">
        <f t="shared" si="8"/>
        <v>0</v>
      </c>
      <c r="V32" s="3">
        <f t="shared" si="9"/>
        <v>0</v>
      </c>
      <c r="W32" s="3">
        <f t="shared" si="10"/>
        <v>0</v>
      </c>
      <c r="AB32" s="16"/>
      <c r="AC32" s="16"/>
      <c r="AD32" s="16"/>
      <c r="AE32" s="16"/>
      <c r="AF32" s="16"/>
    </row>
    <row r="33" spans="1:32" s="20" customFormat="1" ht="13" x14ac:dyDescent="0.35">
      <c r="A33" s="33">
        <f>I8</f>
        <v>17</v>
      </c>
      <c r="B33" s="39">
        <v>250</v>
      </c>
      <c r="C33" s="3">
        <f t="shared" si="3"/>
        <v>53.460000000000008</v>
      </c>
      <c r="D33" s="3">
        <f t="shared" si="4"/>
        <v>21.990163500000001</v>
      </c>
      <c r="E33" s="3">
        <f t="shared" si="5"/>
        <v>4.2384971250000003</v>
      </c>
      <c r="F33" s="3">
        <f t="shared" si="6"/>
        <v>10.676691</v>
      </c>
      <c r="G33" s="3">
        <f t="shared" si="2"/>
        <v>8.7480000000000016E-2</v>
      </c>
      <c r="H33" s="3">
        <f t="shared" si="2"/>
        <v>0.83835000000000015</v>
      </c>
      <c r="I33" s="3">
        <f t="shared" si="2"/>
        <v>6.0750000000000005E-2</v>
      </c>
      <c r="J33" s="3">
        <f t="shared" si="2"/>
        <v>2.3085000000000002E-3</v>
      </c>
      <c r="K33" s="3">
        <f t="shared" si="2"/>
        <v>4.9815000000000007E-3</v>
      </c>
      <c r="L33" s="3">
        <f t="shared" si="2"/>
        <v>6.1964999999999992E-2</v>
      </c>
      <c r="M33" s="3">
        <f t="shared" si="2"/>
        <v>8.7480000000000016E-2</v>
      </c>
      <c r="N33" s="3">
        <f t="shared" si="2"/>
        <v>275.19750000000005</v>
      </c>
      <c r="O33" s="3">
        <f t="shared" si="2"/>
        <v>1968.3000000000002</v>
      </c>
      <c r="P33" s="3">
        <f t="shared" si="2"/>
        <v>0</v>
      </c>
      <c r="Q33" s="3">
        <f t="shared" si="7"/>
        <v>67.280625000000015</v>
      </c>
      <c r="R33" s="3">
        <f t="shared" si="8"/>
        <v>0</v>
      </c>
      <c r="S33" s="3">
        <f t="shared" si="8"/>
        <v>0.18225000000000002</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v>250</v>
      </c>
      <c r="C34" s="3">
        <f t="shared" si="3"/>
        <v>53.460000000000008</v>
      </c>
      <c r="D34" s="3">
        <f t="shared" si="4"/>
        <v>21.990163500000001</v>
      </c>
      <c r="E34" s="3">
        <f t="shared" si="5"/>
        <v>4.2384971250000003</v>
      </c>
      <c r="F34" s="3">
        <f t="shared" si="6"/>
        <v>10.676691</v>
      </c>
      <c r="G34" s="3">
        <f t="shared" si="2"/>
        <v>8.7480000000000016E-2</v>
      </c>
      <c r="H34" s="3">
        <f t="shared" si="2"/>
        <v>0.83835000000000015</v>
      </c>
      <c r="I34" s="3">
        <f t="shared" si="2"/>
        <v>6.0750000000000005E-2</v>
      </c>
      <c r="J34" s="3">
        <f t="shared" si="2"/>
        <v>2.3085000000000002E-3</v>
      </c>
      <c r="K34" s="3">
        <f t="shared" si="2"/>
        <v>4.9815000000000007E-3</v>
      </c>
      <c r="L34" s="3">
        <f t="shared" si="2"/>
        <v>6.1964999999999992E-2</v>
      </c>
      <c r="M34" s="3">
        <f t="shared" si="2"/>
        <v>8.7480000000000016E-2</v>
      </c>
      <c r="N34" s="3">
        <f t="shared" si="2"/>
        <v>275.19750000000005</v>
      </c>
      <c r="O34" s="3">
        <f t="shared" si="2"/>
        <v>1968.3000000000002</v>
      </c>
      <c r="P34" s="3">
        <f t="shared" si="2"/>
        <v>0</v>
      </c>
      <c r="Q34" s="3">
        <f t="shared" si="7"/>
        <v>67.280625000000015</v>
      </c>
      <c r="R34" s="3">
        <f t="shared" si="8"/>
        <v>0</v>
      </c>
      <c r="S34" s="3">
        <f t="shared" si="8"/>
        <v>0.18225000000000002</v>
      </c>
      <c r="T34" s="3">
        <f t="shared" si="8"/>
        <v>0</v>
      </c>
      <c r="U34" s="3">
        <f t="shared" si="8"/>
        <v>0</v>
      </c>
      <c r="V34" s="3">
        <f t="shared" si="9"/>
        <v>0</v>
      </c>
      <c r="W34" s="3">
        <f t="shared" si="10"/>
        <v>0</v>
      </c>
      <c r="AB34" s="16"/>
      <c r="AC34" s="16"/>
      <c r="AD34" s="16"/>
      <c r="AE34" s="16"/>
      <c r="AF34" s="16"/>
    </row>
    <row r="35" spans="1:32" s="20" customFormat="1" ht="13" x14ac:dyDescent="0.35">
      <c r="A35" s="33">
        <f>K8</f>
        <v>26</v>
      </c>
      <c r="B35" s="39">
        <v>250</v>
      </c>
      <c r="C35" s="3">
        <f t="shared" si="3"/>
        <v>53.460000000000008</v>
      </c>
      <c r="D35" s="3">
        <f t="shared" si="4"/>
        <v>21.990163500000001</v>
      </c>
      <c r="E35" s="3">
        <f t="shared" si="5"/>
        <v>4.2384971250000003</v>
      </c>
      <c r="F35" s="3">
        <f t="shared" si="6"/>
        <v>10.676691</v>
      </c>
      <c r="G35" s="3">
        <f t="shared" si="2"/>
        <v>8.7480000000000016E-2</v>
      </c>
      <c r="H35" s="3">
        <f t="shared" si="2"/>
        <v>0.83835000000000015</v>
      </c>
      <c r="I35" s="3">
        <f t="shared" si="2"/>
        <v>6.0750000000000005E-2</v>
      </c>
      <c r="J35" s="3">
        <f t="shared" si="2"/>
        <v>2.3085000000000002E-3</v>
      </c>
      <c r="K35" s="3">
        <f t="shared" si="2"/>
        <v>4.9815000000000007E-3</v>
      </c>
      <c r="L35" s="3">
        <f t="shared" si="2"/>
        <v>6.1964999999999992E-2</v>
      </c>
      <c r="M35" s="3">
        <f t="shared" si="2"/>
        <v>8.7480000000000016E-2</v>
      </c>
      <c r="N35" s="3">
        <f t="shared" si="2"/>
        <v>275.19750000000005</v>
      </c>
      <c r="O35" s="3">
        <f t="shared" si="2"/>
        <v>1968.3000000000002</v>
      </c>
      <c r="P35" s="3">
        <f t="shared" si="2"/>
        <v>0</v>
      </c>
      <c r="Q35" s="3">
        <f t="shared" si="7"/>
        <v>67.280625000000015</v>
      </c>
      <c r="R35" s="3">
        <f t="shared" si="8"/>
        <v>0</v>
      </c>
      <c r="S35" s="3">
        <f t="shared" si="8"/>
        <v>0.18225000000000002</v>
      </c>
      <c r="T35" s="3">
        <f t="shared" si="8"/>
        <v>0</v>
      </c>
      <c r="U35" s="3">
        <f t="shared" si="8"/>
        <v>0</v>
      </c>
      <c r="V35" s="3">
        <f t="shared" si="9"/>
        <v>0</v>
      </c>
      <c r="W35" s="3">
        <f t="shared" si="10"/>
        <v>0</v>
      </c>
      <c r="AB35" s="16"/>
      <c r="AC35" s="16"/>
      <c r="AD35" s="16"/>
      <c r="AE35" s="16"/>
      <c r="AF35" s="16"/>
    </row>
    <row r="36" spans="1:32" s="20" customFormat="1" ht="13" x14ac:dyDescent="0.35">
      <c r="A36" s="33">
        <f>L8</f>
        <v>27</v>
      </c>
      <c r="B36" s="39">
        <v>250</v>
      </c>
      <c r="C36" s="3">
        <f t="shared" si="3"/>
        <v>53.460000000000008</v>
      </c>
      <c r="D36" s="3">
        <f t="shared" si="4"/>
        <v>21.990163500000001</v>
      </c>
      <c r="E36" s="3">
        <f t="shared" si="5"/>
        <v>4.2384971250000003</v>
      </c>
      <c r="F36" s="3">
        <f t="shared" si="6"/>
        <v>10.676691</v>
      </c>
      <c r="G36" s="3">
        <f t="shared" si="2"/>
        <v>8.7480000000000016E-2</v>
      </c>
      <c r="H36" s="3">
        <f t="shared" si="2"/>
        <v>0.83835000000000015</v>
      </c>
      <c r="I36" s="3">
        <f t="shared" si="2"/>
        <v>6.0750000000000005E-2</v>
      </c>
      <c r="J36" s="3">
        <f t="shared" si="2"/>
        <v>2.3085000000000002E-3</v>
      </c>
      <c r="K36" s="3">
        <f t="shared" si="2"/>
        <v>4.9815000000000007E-3</v>
      </c>
      <c r="L36" s="3">
        <f t="shared" si="2"/>
        <v>6.1964999999999992E-2</v>
      </c>
      <c r="M36" s="3">
        <f t="shared" si="2"/>
        <v>8.7480000000000016E-2</v>
      </c>
      <c r="N36" s="3">
        <f t="shared" si="2"/>
        <v>275.19750000000005</v>
      </c>
      <c r="O36" s="3">
        <f t="shared" si="2"/>
        <v>1968.3000000000002</v>
      </c>
      <c r="P36" s="3">
        <f t="shared" si="2"/>
        <v>0</v>
      </c>
      <c r="Q36" s="3">
        <f t="shared" si="7"/>
        <v>67.280625000000015</v>
      </c>
      <c r="R36" s="3">
        <f t="shared" si="8"/>
        <v>0</v>
      </c>
      <c r="S36" s="3">
        <f t="shared" si="8"/>
        <v>0.18225000000000002</v>
      </c>
      <c r="T36" s="3">
        <f t="shared" si="8"/>
        <v>0</v>
      </c>
      <c r="U36" s="3">
        <f t="shared" si="8"/>
        <v>0</v>
      </c>
      <c r="V36" s="3">
        <f t="shared" si="9"/>
        <v>0</v>
      </c>
      <c r="W36" s="3">
        <f t="shared" si="10"/>
        <v>0</v>
      </c>
      <c r="AB36" s="16"/>
      <c r="AC36" s="16"/>
      <c r="AD36" s="16"/>
      <c r="AE36" s="16"/>
      <c r="AF36" s="16"/>
    </row>
    <row r="37" spans="1:32" s="20" customFormat="1" ht="13" x14ac:dyDescent="0.35">
      <c r="A37" s="33">
        <f>M8</f>
        <v>28</v>
      </c>
      <c r="B37" s="39">
        <v>250</v>
      </c>
      <c r="C37" s="3">
        <f t="shared" si="3"/>
        <v>53.460000000000008</v>
      </c>
      <c r="D37" s="3">
        <f t="shared" si="4"/>
        <v>21.990163500000001</v>
      </c>
      <c r="E37" s="3">
        <f t="shared" si="5"/>
        <v>4.2384971250000003</v>
      </c>
      <c r="F37" s="3">
        <f t="shared" si="6"/>
        <v>10.676691</v>
      </c>
      <c r="G37" s="3">
        <f t="shared" si="2"/>
        <v>8.7480000000000016E-2</v>
      </c>
      <c r="H37" s="3">
        <f t="shared" si="2"/>
        <v>0.83835000000000015</v>
      </c>
      <c r="I37" s="3">
        <f t="shared" si="2"/>
        <v>6.0750000000000005E-2</v>
      </c>
      <c r="J37" s="3">
        <f t="shared" si="2"/>
        <v>2.3085000000000002E-3</v>
      </c>
      <c r="K37" s="3">
        <f t="shared" si="2"/>
        <v>4.9815000000000007E-3</v>
      </c>
      <c r="L37" s="3">
        <f t="shared" si="2"/>
        <v>6.1964999999999992E-2</v>
      </c>
      <c r="M37" s="3">
        <f t="shared" si="2"/>
        <v>8.7480000000000016E-2</v>
      </c>
      <c r="N37" s="3">
        <f t="shared" si="2"/>
        <v>275.19750000000005</v>
      </c>
      <c r="O37" s="3">
        <f t="shared" si="2"/>
        <v>1968.3000000000002</v>
      </c>
      <c r="P37" s="3">
        <f t="shared" si="2"/>
        <v>0</v>
      </c>
      <c r="Q37" s="3">
        <f t="shared" si="7"/>
        <v>67.280625000000015</v>
      </c>
      <c r="R37" s="3">
        <f t="shared" si="8"/>
        <v>0</v>
      </c>
      <c r="S37" s="3">
        <f t="shared" si="8"/>
        <v>0.18225000000000002</v>
      </c>
      <c r="T37" s="3">
        <f t="shared" si="8"/>
        <v>0</v>
      </c>
      <c r="U37" s="3">
        <f t="shared" si="8"/>
        <v>0</v>
      </c>
      <c r="V37" s="3">
        <f t="shared" si="9"/>
        <v>0</v>
      </c>
      <c r="W37" s="3">
        <f t="shared" si="10"/>
        <v>0</v>
      </c>
      <c r="AB37" s="16"/>
      <c r="AC37" s="16"/>
      <c r="AD37" s="16"/>
      <c r="AE37" s="16"/>
      <c r="AF37" s="16"/>
    </row>
    <row r="38" spans="1:32" s="20" customFormat="1" ht="13" x14ac:dyDescent="0.35">
      <c r="A38" s="33">
        <f>N8</f>
        <v>29</v>
      </c>
      <c r="B38" s="39">
        <v>250</v>
      </c>
      <c r="C38" s="3">
        <f t="shared" si="3"/>
        <v>53.460000000000008</v>
      </c>
      <c r="D38" s="3">
        <f t="shared" si="4"/>
        <v>21.990163500000001</v>
      </c>
      <c r="E38" s="3">
        <f t="shared" si="5"/>
        <v>4.2384971250000003</v>
      </c>
      <c r="F38" s="3">
        <f t="shared" si="6"/>
        <v>10.676691</v>
      </c>
      <c r="G38" s="3">
        <f t="shared" si="2"/>
        <v>8.7480000000000016E-2</v>
      </c>
      <c r="H38" s="3">
        <f t="shared" si="2"/>
        <v>0.83835000000000015</v>
      </c>
      <c r="I38" s="3">
        <f t="shared" si="2"/>
        <v>6.0750000000000005E-2</v>
      </c>
      <c r="J38" s="3">
        <f t="shared" si="2"/>
        <v>2.3085000000000002E-3</v>
      </c>
      <c r="K38" s="3">
        <f t="shared" si="2"/>
        <v>4.9815000000000007E-3</v>
      </c>
      <c r="L38" s="3">
        <f t="shared" si="2"/>
        <v>6.1964999999999992E-2</v>
      </c>
      <c r="M38" s="3">
        <f t="shared" si="2"/>
        <v>8.7480000000000016E-2</v>
      </c>
      <c r="N38" s="3">
        <f t="shared" si="2"/>
        <v>275.19750000000005</v>
      </c>
      <c r="O38" s="3">
        <f t="shared" si="2"/>
        <v>1968.3000000000002</v>
      </c>
      <c r="P38" s="3">
        <f t="shared" si="2"/>
        <v>0</v>
      </c>
      <c r="Q38" s="3">
        <f t="shared" si="7"/>
        <v>67.280625000000015</v>
      </c>
      <c r="R38" s="3">
        <f t="shared" si="8"/>
        <v>0</v>
      </c>
      <c r="S38" s="3">
        <f t="shared" si="8"/>
        <v>0.18225000000000002</v>
      </c>
      <c r="T38" s="3">
        <f t="shared" si="8"/>
        <v>0</v>
      </c>
      <c r="U38" s="3">
        <f t="shared" si="8"/>
        <v>0</v>
      </c>
      <c r="V38" s="3">
        <f t="shared" si="9"/>
        <v>0</v>
      </c>
      <c r="W38" s="3">
        <f t="shared" si="10"/>
        <v>0</v>
      </c>
      <c r="AB38" s="16"/>
      <c r="AC38" s="16"/>
      <c r="AD38" s="16"/>
      <c r="AE38" s="16"/>
      <c r="AF38" s="16"/>
    </row>
    <row r="39" spans="1:32" s="20" customFormat="1" ht="13" x14ac:dyDescent="0.35">
      <c r="A39" s="33">
        <f>O8</f>
        <v>30</v>
      </c>
      <c r="B39" s="39">
        <v>250</v>
      </c>
      <c r="C39" s="3">
        <f t="shared" si="3"/>
        <v>53.460000000000008</v>
      </c>
      <c r="D39" s="3">
        <f t="shared" si="4"/>
        <v>21.990163500000001</v>
      </c>
      <c r="E39" s="3">
        <f t="shared" si="5"/>
        <v>4.2384971250000003</v>
      </c>
      <c r="F39" s="3">
        <f t="shared" si="6"/>
        <v>10.676691</v>
      </c>
      <c r="G39" s="3">
        <f t="shared" si="2"/>
        <v>8.7480000000000016E-2</v>
      </c>
      <c r="H39" s="3">
        <f t="shared" si="2"/>
        <v>0.83835000000000015</v>
      </c>
      <c r="I39" s="3">
        <f t="shared" si="2"/>
        <v>6.0750000000000005E-2</v>
      </c>
      <c r="J39" s="3">
        <f t="shared" si="2"/>
        <v>2.3085000000000002E-3</v>
      </c>
      <c r="K39" s="3">
        <f t="shared" si="2"/>
        <v>4.9815000000000007E-3</v>
      </c>
      <c r="L39" s="3">
        <f t="shared" si="2"/>
        <v>6.1964999999999992E-2</v>
      </c>
      <c r="M39" s="3">
        <f t="shared" si="2"/>
        <v>8.7480000000000016E-2</v>
      </c>
      <c r="N39" s="3">
        <f t="shared" si="2"/>
        <v>275.19750000000005</v>
      </c>
      <c r="O39" s="3">
        <f t="shared" si="2"/>
        <v>1968.3000000000002</v>
      </c>
      <c r="P39" s="3">
        <f t="shared" si="2"/>
        <v>0</v>
      </c>
      <c r="Q39" s="3">
        <f t="shared" si="7"/>
        <v>67.280625000000015</v>
      </c>
      <c r="R39" s="3">
        <f t="shared" si="8"/>
        <v>0</v>
      </c>
      <c r="S39" s="3">
        <f t="shared" si="8"/>
        <v>0.18225000000000002</v>
      </c>
      <c r="T39" s="3">
        <f t="shared" si="8"/>
        <v>0</v>
      </c>
      <c r="U39" s="3">
        <f t="shared" si="8"/>
        <v>0</v>
      </c>
      <c r="V39" s="3">
        <f t="shared" si="9"/>
        <v>0</v>
      </c>
      <c r="W39" s="3">
        <f t="shared" si="10"/>
        <v>0</v>
      </c>
      <c r="AB39" s="16"/>
      <c r="AC39" s="16"/>
      <c r="AD39" s="16"/>
      <c r="AE39" s="16"/>
      <c r="AF39" s="16"/>
    </row>
    <row r="40" spans="1:32" s="20" customFormat="1" ht="13" x14ac:dyDescent="0.35">
      <c r="A40" s="33">
        <f>P8</f>
        <v>31</v>
      </c>
      <c r="B40" s="39">
        <v>250</v>
      </c>
      <c r="C40" s="3">
        <f t="shared" si="3"/>
        <v>53.460000000000008</v>
      </c>
      <c r="D40" s="3">
        <f t="shared" si="4"/>
        <v>21.990163500000001</v>
      </c>
      <c r="E40" s="3">
        <f t="shared" si="5"/>
        <v>4.2384971250000003</v>
      </c>
      <c r="F40" s="3">
        <f t="shared" si="6"/>
        <v>10.676691</v>
      </c>
      <c r="G40" s="3">
        <f t="shared" si="2"/>
        <v>8.7480000000000016E-2</v>
      </c>
      <c r="H40" s="3">
        <f t="shared" si="2"/>
        <v>0.83835000000000015</v>
      </c>
      <c r="I40" s="3">
        <f t="shared" si="2"/>
        <v>6.0750000000000005E-2</v>
      </c>
      <c r="J40" s="3">
        <f t="shared" si="2"/>
        <v>2.3085000000000002E-3</v>
      </c>
      <c r="K40" s="3">
        <f t="shared" si="2"/>
        <v>4.9815000000000007E-3</v>
      </c>
      <c r="L40" s="3">
        <f t="shared" si="2"/>
        <v>6.1964999999999992E-2</v>
      </c>
      <c r="M40" s="3">
        <f t="shared" si="2"/>
        <v>8.7480000000000016E-2</v>
      </c>
      <c r="N40" s="3">
        <f t="shared" si="2"/>
        <v>275.19750000000005</v>
      </c>
      <c r="O40" s="3">
        <f t="shared" si="2"/>
        <v>1968.3000000000002</v>
      </c>
      <c r="P40" s="3">
        <f t="shared" si="2"/>
        <v>0</v>
      </c>
      <c r="Q40" s="3">
        <f t="shared" si="7"/>
        <v>67.280625000000015</v>
      </c>
      <c r="R40" s="3">
        <f t="shared" si="8"/>
        <v>0</v>
      </c>
      <c r="S40" s="3">
        <f t="shared" si="8"/>
        <v>0.18225000000000002</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sqref="A1:B1"/>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'Bolton Hill SC'!C1:E1</f>
        <v>PAN-009100</v>
      </c>
      <c r="D1" s="99"/>
      <c r="E1" s="99"/>
      <c r="F1" s="88" t="s">
        <v>47</v>
      </c>
      <c r="G1" s="88"/>
      <c r="H1" s="98" t="str">
        <f>'Bolton Hill SC'!H1:J1</f>
        <v>42.3ha</v>
      </c>
      <c r="I1" s="98"/>
      <c r="J1" s="98"/>
      <c r="AB1" s="45"/>
      <c r="AC1" s="45"/>
      <c r="AD1" s="45"/>
      <c r="AE1" s="45" t="s">
        <v>91</v>
      </c>
      <c r="AF1" s="45" t="s">
        <v>92</v>
      </c>
    </row>
    <row r="2" spans="1:32" ht="14" x14ac:dyDescent="0.3">
      <c r="A2" s="88" t="s">
        <v>106</v>
      </c>
      <c r="B2" s="88"/>
      <c r="C2" s="100" t="str">
        <f>'Bolton Hill SC'!C2:E2</f>
        <v>EPR-GP3792SK</v>
      </c>
      <c r="D2" s="99"/>
      <c r="E2" s="99"/>
      <c r="F2" s="88" t="s">
        <v>52</v>
      </c>
      <c r="G2" s="88"/>
      <c r="H2" s="92">
        <v>190902</v>
      </c>
      <c r="I2" s="92"/>
      <c r="J2" s="92"/>
      <c r="AB2" s="46" t="s">
        <v>61</v>
      </c>
      <c r="AC2" s="46" t="s">
        <v>80</v>
      </c>
      <c r="AD2" s="45" t="s">
        <v>88</v>
      </c>
      <c r="AE2" s="45" t="s">
        <v>73</v>
      </c>
      <c r="AF2" s="45">
        <v>8.4</v>
      </c>
    </row>
    <row r="3" spans="1:32" ht="14" x14ac:dyDescent="0.3">
      <c r="A3" s="89" t="s">
        <v>44</v>
      </c>
      <c r="B3" s="90"/>
      <c r="C3" s="98" t="str">
        <f>'Bolton Hill SC'!C3:E3</f>
        <v>ByProduct Recovery Ltd</v>
      </c>
      <c r="D3" s="98"/>
      <c r="E3" s="98"/>
      <c r="F3" s="88" t="s">
        <v>107</v>
      </c>
      <c r="G3" s="88"/>
      <c r="H3" s="92" t="s">
        <v>90</v>
      </c>
      <c r="I3" s="92"/>
      <c r="J3" s="92"/>
      <c r="AB3" s="46" t="s">
        <v>62</v>
      </c>
      <c r="AC3" s="46" t="s">
        <v>81</v>
      </c>
      <c r="AD3" s="45" t="s">
        <v>89</v>
      </c>
      <c r="AE3" s="45" t="s">
        <v>74</v>
      </c>
      <c r="AF3" s="45">
        <v>8.6</v>
      </c>
    </row>
    <row r="4" spans="1:32" ht="14" x14ac:dyDescent="0.3">
      <c r="A4" s="88" t="s">
        <v>0</v>
      </c>
      <c r="B4" s="88"/>
      <c r="C4" s="98" t="str">
        <f>'Bolton Hill SC'!C4:E4</f>
        <v>Ffynnon Cyff, Ferwig, Cardigan, Ceredigion, SA43 1QD</v>
      </c>
      <c r="D4" s="98"/>
      <c r="E4" s="98"/>
      <c r="F4" s="96" t="s">
        <v>1</v>
      </c>
      <c r="G4" s="96"/>
      <c r="H4" s="92" t="s">
        <v>125</v>
      </c>
      <c r="I4" s="92"/>
      <c r="J4" s="92"/>
      <c r="AB4" s="46" t="s">
        <v>57</v>
      </c>
      <c r="AC4" s="47" t="s">
        <v>82</v>
      </c>
      <c r="AD4" s="45" t="s">
        <v>90</v>
      </c>
      <c r="AE4" s="45" t="s">
        <v>75</v>
      </c>
      <c r="AF4" s="45">
        <v>8.8000000000000007</v>
      </c>
    </row>
    <row r="5" spans="1:32" ht="14" x14ac:dyDescent="0.3">
      <c r="A5" s="88" t="s">
        <v>51</v>
      </c>
      <c r="B5" s="88"/>
      <c r="C5" s="98" t="str">
        <f>'Bolton Hill SC'!C5:E5</f>
        <v>Rhiannon Smith</v>
      </c>
      <c r="D5" s="98"/>
      <c r="E5" s="98"/>
      <c r="F5" s="88" t="s">
        <v>45</v>
      </c>
      <c r="G5" s="88"/>
      <c r="H5" s="92">
        <v>6.6</v>
      </c>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'Bolton Hill SC'!C8</f>
        <v>2</v>
      </c>
      <c r="D8" s="56" t="str">
        <f>'Bolton Hill SC'!D8</f>
        <v>3A</v>
      </c>
      <c r="E8" s="56" t="str">
        <f>'Bolton Hill SC'!E8</f>
        <v>3B</v>
      </c>
      <c r="F8" s="56">
        <f>'Bolton Hill SC'!F8</f>
        <v>14</v>
      </c>
      <c r="G8" s="56">
        <f>'Bolton Hill SC'!G8</f>
        <v>15</v>
      </c>
      <c r="H8" s="56">
        <f>'Bolton Hill SC'!H8</f>
        <v>16</v>
      </c>
      <c r="I8" s="56">
        <f>'Bolton Hill SC'!I8</f>
        <v>17</v>
      </c>
      <c r="J8" s="56">
        <f>'Bolton Hill SC'!J8</f>
        <v>19</v>
      </c>
      <c r="K8" s="56">
        <f>'Bolton Hill SC'!K8</f>
        <v>26</v>
      </c>
      <c r="L8" s="56">
        <f>'Bolton Hill SC'!L8</f>
        <v>27</v>
      </c>
      <c r="M8" s="56">
        <f>'Bolton Hill SC'!M8</f>
        <v>28</v>
      </c>
      <c r="N8" s="56">
        <f>'Bolton Hill SC'!N8</f>
        <v>29</v>
      </c>
      <c r="O8" s="56">
        <f>'Bolton Hill SC'!O8</f>
        <v>30</v>
      </c>
      <c r="P8" s="56">
        <f>'Bolton Hill SC'!P8</f>
        <v>31</v>
      </c>
      <c r="Q8" s="56">
        <f>'Bolton Hill SC'!Q8</f>
        <v>0</v>
      </c>
      <c r="R8" s="56">
        <f>'Bolton Hill SC'!R8</f>
        <v>0</v>
      </c>
      <c r="S8" s="56">
        <f>'Bolton Hill SC'!S8</f>
        <v>0</v>
      </c>
      <c r="T8" s="56">
        <f>'Bolton Hill SC'!T8</f>
        <v>0</v>
      </c>
      <c r="U8" s="56">
        <f>'Bolton Hill SC'!U8</f>
        <v>0</v>
      </c>
      <c r="V8" s="56">
        <f>'Bolton Hill SC'!V8</f>
        <v>0</v>
      </c>
      <c r="AB8" s="52"/>
      <c r="AC8" s="51"/>
      <c r="AD8" s="45"/>
      <c r="AE8" s="45" t="s">
        <v>98</v>
      </c>
      <c r="AF8" s="45">
        <v>2.1</v>
      </c>
    </row>
    <row r="9" spans="1:32" ht="14" x14ac:dyDescent="0.3">
      <c r="A9" s="88" t="s">
        <v>3</v>
      </c>
      <c r="B9" s="88"/>
      <c r="C9" s="56">
        <f>'Bolton Hill SC'!C9</f>
        <v>1</v>
      </c>
      <c r="D9" s="56">
        <f>'Bolton Hill SC'!D9</f>
        <v>1</v>
      </c>
      <c r="E9" s="56">
        <f>'Bolton Hill SC'!E9</f>
        <v>1</v>
      </c>
      <c r="F9" s="56" t="str">
        <f>'Bolton Hill SC'!F9</f>
        <v>M</v>
      </c>
      <c r="G9" s="56" t="str">
        <f>'Bolton Hill SC'!G9</f>
        <v>M</v>
      </c>
      <c r="H9" s="56" t="str">
        <f>'Bolton Hill SC'!H9</f>
        <v>M</v>
      </c>
      <c r="I9" s="56" t="str">
        <f>'Bolton Hill SC'!I9</f>
        <v>M</v>
      </c>
      <c r="J9" s="56" t="str">
        <f>'Bolton Hill SC'!J9</f>
        <v>M</v>
      </c>
      <c r="K9" s="56" t="str">
        <f>'Bolton Hill SC'!K9</f>
        <v>M</v>
      </c>
      <c r="L9" s="56" t="str">
        <f>'Bolton Hill SC'!L9</f>
        <v>M</v>
      </c>
      <c r="M9" s="56" t="str">
        <f>'Bolton Hill SC'!M9</f>
        <v>M</v>
      </c>
      <c r="N9" s="56" t="str">
        <f>'Bolton Hill SC'!N9</f>
        <v>M</v>
      </c>
      <c r="O9" s="56" t="str">
        <f>'Bolton Hill SC'!O9</f>
        <v>M</v>
      </c>
      <c r="P9" s="56" t="str">
        <f>'Bolton Hill SC'!P9</f>
        <v>M</v>
      </c>
      <c r="Q9" s="56">
        <f>'Bolton Hill SC'!Q9</f>
        <v>0</v>
      </c>
      <c r="R9" s="56">
        <f>'Bolton Hill SC'!R9</f>
        <v>0</v>
      </c>
      <c r="S9" s="56">
        <f>'Bolton Hill SC'!S9</f>
        <v>0</v>
      </c>
      <c r="T9" s="56">
        <f>'Bolton Hill SC'!T9</f>
        <v>0</v>
      </c>
      <c r="U9" s="56">
        <f>'Bolton Hill SC'!U9</f>
        <v>0</v>
      </c>
      <c r="V9" s="56">
        <f>'Bolton Hill SC'!V9</f>
        <v>0</v>
      </c>
      <c r="AB9" s="46"/>
      <c r="AC9" s="51"/>
      <c r="AD9" s="45"/>
      <c r="AE9" s="45" t="s">
        <v>77</v>
      </c>
      <c r="AF9" s="45">
        <v>5.9</v>
      </c>
    </row>
    <row r="10" spans="1:32" ht="14" x14ac:dyDescent="0.3">
      <c r="A10" s="88" t="s">
        <v>4</v>
      </c>
      <c r="B10" s="88"/>
      <c r="C10" s="56">
        <f>'Bolton Hill SC'!C10</f>
        <v>6.6</v>
      </c>
      <c r="D10" s="56">
        <f>'Bolton Hill SC'!D10</f>
        <v>6.4</v>
      </c>
      <c r="E10" s="56">
        <f>'Bolton Hill SC'!E10</f>
        <v>6.3</v>
      </c>
      <c r="F10" s="56">
        <f>'Bolton Hill SC'!F10</f>
        <v>6.4</v>
      </c>
      <c r="G10" s="56">
        <f>'Bolton Hill SC'!G10</f>
        <v>6</v>
      </c>
      <c r="H10" s="56">
        <f>'Bolton Hill SC'!H10</f>
        <v>6.1</v>
      </c>
      <c r="I10" s="56">
        <f>'Bolton Hill SC'!I10</f>
        <v>6</v>
      </c>
      <c r="J10" s="56">
        <f>'Bolton Hill SC'!J10</f>
        <v>6.4</v>
      </c>
      <c r="K10" s="56">
        <f>'Bolton Hill SC'!K10</f>
        <v>5.6</v>
      </c>
      <c r="L10" s="56">
        <f>'Bolton Hill SC'!L10</f>
        <v>6</v>
      </c>
      <c r="M10" s="56">
        <f>'Bolton Hill SC'!M10</f>
        <v>6.3</v>
      </c>
      <c r="N10" s="56">
        <f>'Bolton Hill SC'!N10</f>
        <v>6.6</v>
      </c>
      <c r="O10" s="56">
        <f>'Bolton Hill SC'!O10</f>
        <v>6.6</v>
      </c>
      <c r="P10" s="56">
        <f>'Bolton Hill SC'!P10</f>
        <v>6.1</v>
      </c>
      <c r="Q10" s="56">
        <f>'Bolton Hill SC'!Q10</f>
        <v>0</v>
      </c>
      <c r="R10" s="56">
        <f>'Bolton Hill SC'!R10</f>
        <v>0</v>
      </c>
      <c r="S10" s="56">
        <f>'Bolton Hill SC'!S10</f>
        <v>0</v>
      </c>
      <c r="T10" s="56">
        <f>'Bolton Hill SC'!T10</f>
        <v>0</v>
      </c>
      <c r="U10" s="56">
        <f>'Bolton Hill SC'!U10</f>
        <v>0</v>
      </c>
      <c r="V10" s="56">
        <f>'Bolton Hill SC'!V10</f>
        <v>0</v>
      </c>
      <c r="AB10" s="46"/>
      <c r="AC10" s="51"/>
      <c r="AD10" s="45"/>
      <c r="AE10" s="45" t="s">
        <v>78</v>
      </c>
      <c r="AF10" s="45">
        <v>1.4</v>
      </c>
    </row>
    <row r="11" spans="1:32" ht="13" x14ac:dyDescent="0.35">
      <c r="A11" s="88" t="s">
        <v>5</v>
      </c>
      <c r="B11" s="88"/>
      <c r="C11" s="56">
        <f>'Bolton Hill SC'!C11</f>
        <v>4</v>
      </c>
      <c r="D11" s="56">
        <f>'Bolton Hill SC'!D11</f>
        <v>3</v>
      </c>
      <c r="E11" s="56">
        <f>'Bolton Hill SC'!E11</f>
        <v>3</v>
      </c>
      <c r="F11" s="56">
        <f>'Bolton Hill SC'!F11</f>
        <v>0</v>
      </c>
      <c r="G11" s="56">
        <f>'Bolton Hill SC'!G11</f>
        <v>0</v>
      </c>
      <c r="H11" s="56">
        <f>'Bolton Hill SC'!H11</f>
        <v>1</v>
      </c>
      <c r="I11" s="56">
        <f>'Bolton Hill SC'!I11</f>
        <v>1</v>
      </c>
      <c r="J11" s="56">
        <f>'Bolton Hill SC'!J11</f>
        <v>0</v>
      </c>
      <c r="K11" s="56">
        <f>'Bolton Hill SC'!K11</f>
        <v>3</v>
      </c>
      <c r="L11" s="56">
        <f>'Bolton Hill SC'!L11</f>
        <v>2</v>
      </c>
      <c r="M11" s="56">
        <f>'Bolton Hill SC'!M11</f>
        <v>0</v>
      </c>
      <c r="N11" s="56">
        <f>'Bolton Hill SC'!N11</f>
        <v>3</v>
      </c>
      <c r="O11" s="56">
        <f>'Bolton Hill SC'!O11</f>
        <v>3</v>
      </c>
      <c r="P11" s="56">
        <f>'Bolton Hill SC'!P11</f>
        <v>1</v>
      </c>
      <c r="Q11" s="56">
        <f>'Bolton Hill SC'!Q11</f>
        <v>0</v>
      </c>
      <c r="R11" s="56">
        <f>'Bolton Hill SC'!R11</f>
        <v>0</v>
      </c>
      <c r="S11" s="56">
        <f>'Bolton Hill SC'!S11</f>
        <v>0</v>
      </c>
      <c r="T11" s="56">
        <f>'Bolton Hill SC'!T11</f>
        <v>0</v>
      </c>
      <c r="U11" s="56">
        <f>'Bolton Hill SC'!U11</f>
        <v>0</v>
      </c>
      <c r="V11" s="56">
        <f>'Bolton Hill SC'!V11</f>
        <v>0</v>
      </c>
      <c r="AB11" s="12"/>
      <c r="AC11" s="12"/>
      <c r="AD11" s="12"/>
      <c r="AE11" s="12"/>
      <c r="AF11" s="12"/>
    </row>
    <row r="12" spans="1:32" ht="14" x14ac:dyDescent="0.3">
      <c r="A12" s="88" t="s">
        <v>6</v>
      </c>
      <c r="B12" s="88"/>
      <c r="C12" s="56">
        <f>'Bolton Hill SC'!C12</f>
        <v>2</v>
      </c>
      <c r="D12" s="56">
        <f>'Bolton Hill SC'!D12</f>
        <v>2</v>
      </c>
      <c r="E12" s="56">
        <f>'Bolton Hill SC'!E12</f>
        <v>2</v>
      </c>
      <c r="F12" s="56">
        <f>'Bolton Hill SC'!F12</f>
        <v>2</v>
      </c>
      <c r="G12" s="56">
        <f>'Bolton Hill SC'!G12</f>
        <v>2</v>
      </c>
      <c r="H12" s="56">
        <f>'Bolton Hill SC'!H12</f>
        <v>3</v>
      </c>
      <c r="I12" s="56">
        <f>'Bolton Hill SC'!I12</f>
        <v>3</v>
      </c>
      <c r="J12" s="56">
        <f>'Bolton Hill SC'!J12</f>
        <v>2</v>
      </c>
      <c r="K12" s="56">
        <f>'Bolton Hill SC'!K12</f>
        <v>2</v>
      </c>
      <c r="L12" s="56">
        <f>'Bolton Hill SC'!L12</f>
        <v>2</v>
      </c>
      <c r="M12" s="56">
        <f>'Bolton Hill SC'!M12</f>
        <v>1</v>
      </c>
      <c r="N12" s="56">
        <f>'Bolton Hill SC'!N12</f>
        <v>2</v>
      </c>
      <c r="O12" s="56">
        <f>'Bolton Hill SC'!O12</f>
        <v>2</v>
      </c>
      <c r="P12" s="56">
        <f>'Bolton Hill SC'!P12</f>
        <v>2</v>
      </c>
      <c r="Q12" s="56">
        <f>'Bolton Hill SC'!Q12</f>
        <v>0</v>
      </c>
      <c r="R12" s="56">
        <f>'Bolton Hill SC'!R12</f>
        <v>0</v>
      </c>
      <c r="S12" s="56">
        <f>'Bolton Hill SC'!S12</f>
        <v>0</v>
      </c>
      <c r="T12" s="56">
        <f>'Bolton Hill SC'!T12</f>
        <v>0</v>
      </c>
      <c r="U12" s="56">
        <f>'Bolton Hill SC'!U12</f>
        <v>0</v>
      </c>
      <c r="V12" s="56">
        <f>'Bolton Hill SC'!V12</f>
        <v>0</v>
      </c>
      <c r="AB12" s="46"/>
      <c r="AC12" s="51"/>
      <c r="AD12" s="45"/>
      <c r="AE12" s="45"/>
      <c r="AF12" s="45"/>
    </row>
    <row r="13" spans="1:32" ht="14" x14ac:dyDescent="0.3">
      <c r="A13" s="88" t="s">
        <v>7</v>
      </c>
      <c r="B13" s="88"/>
      <c r="C13" s="56">
        <f>'Bolton Hill SC'!C13</f>
        <v>0</v>
      </c>
      <c r="D13" s="56">
        <f>'Bolton Hill SC'!D13</f>
        <v>0</v>
      </c>
      <c r="E13" s="56">
        <f>'Bolton Hill SC'!E13</f>
        <v>0</v>
      </c>
      <c r="F13" s="56">
        <f>'Bolton Hill SC'!F13</f>
        <v>0</v>
      </c>
      <c r="G13" s="56">
        <f>'Bolton Hill SC'!G13</f>
        <v>0</v>
      </c>
      <c r="H13" s="56">
        <f>'Bolton Hill SC'!H13</f>
        <v>0</v>
      </c>
      <c r="I13" s="56">
        <f>'Bolton Hill SC'!I13</f>
        <v>0</v>
      </c>
      <c r="J13" s="56">
        <f>'Bolton Hill SC'!J13</f>
        <v>0</v>
      </c>
      <c r="K13" s="56">
        <f>'Bolton Hill SC'!K13</f>
        <v>0</v>
      </c>
      <c r="L13" s="56">
        <f>'Bolton Hill SC'!L13</f>
        <v>0</v>
      </c>
      <c r="M13" s="56">
        <f>'Bolton Hill SC'!M13</f>
        <v>0</v>
      </c>
      <c r="N13" s="56">
        <f>'Bolton Hill SC'!N13</f>
        <v>0</v>
      </c>
      <c r="O13" s="56">
        <f>'Bolton Hill SC'!O13</f>
        <v>0</v>
      </c>
      <c r="P13" s="56">
        <f>'Bolton Hill SC'!P13</f>
        <v>0</v>
      </c>
      <c r="Q13" s="56">
        <f>'Bolton Hill SC'!Q13</f>
        <v>0</v>
      </c>
      <c r="R13" s="56">
        <f>'Bolton Hill SC'!R13</f>
        <v>0</v>
      </c>
      <c r="S13" s="56">
        <f>'Bolton Hill SC'!S13</f>
        <v>0</v>
      </c>
      <c r="T13" s="56">
        <f>'Bolton Hill SC'!T13</f>
        <v>0</v>
      </c>
      <c r="U13" s="56">
        <f>'Bolton Hill SC'!U13</f>
        <v>0</v>
      </c>
      <c r="V13" s="56">
        <f>'Bolton Hill SC'!V13</f>
        <v>0</v>
      </c>
      <c r="AB13" s="46"/>
      <c r="AC13" s="51"/>
      <c r="AD13" s="45"/>
      <c r="AE13" s="45"/>
      <c r="AF13" s="45"/>
    </row>
    <row r="14" spans="1:32" ht="13" x14ac:dyDescent="0.35">
      <c r="A14" s="87" t="s">
        <v>8</v>
      </c>
      <c r="B14" s="87"/>
      <c r="C14" s="57" t="str">
        <f>'Bolton Hill SC'!C14</f>
        <v>Spring wheat/barley</v>
      </c>
      <c r="D14" s="57" t="str">
        <f>'Bolton Hill SC'!D14</f>
        <v>Spring wheat/barley</v>
      </c>
      <c r="E14" s="57" t="str">
        <f>'Bolton Hill SC'!E14</f>
        <v>Spring wheat/barley</v>
      </c>
      <c r="F14" s="57" t="str">
        <f>'Bolton Hill SC'!F14</f>
        <v>Grass Silage (25% DM)</v>
      </c>
      <c r="G14" s="57" t="str">
        <f>'Bolton Hill SC'!G14</f>
        <v>Grass Silage (25% DM)</v>
      </c>
      <c r="H14" s="57" t="str">
        <f>'Bolton Hill SC'!H14</f>
        <v>Grass Silage (25% DM)</v>
      </c>
      <c r="I14" s="57" t="str">
        <f>'Bolton Hill SC'!I14</f>
        <v>Grass Silage (25% DM)</v>
      </c>
      <c r="J14" s="57" t="str">
        <f>'Bolton Hill SC'!J14</f>
        <v>Grass Silage (25% DM)</v>
      </c>
      <c r="K14" s="57" t="str">
        <f>'Bolton Hill SC'!K14</f>
        <v>Grass Silage (25% DM)</v>
      </c>
      <c r="L14" s="57" t="str">
        <f>'Bolton Hill SC'!L14</f>
        <v>Grass Silage (25% DM)</v>
      </c>
      <c r="M14" s="57" t="str">
        <f>'Bolton Hill SC'!M14</f>
        <v>Grass Silage (25% DM)</v>
      </c>
      <c r="N14" s="57" t="str">
        <f>'Bolton Hill SC'!N14</f>
        <v>Grass Silage (25% DM)</v>
      </c>
      <c r="O14" s="57" t="str">
        <f>'Bolton Hill SC'!O14</f>
        <v>Grass Silage (25% DM)</v>
      </c>
      <c r="P14" s="57" t="str">
        <f>'Bolton Hill SC'!P14</f>
        <v>Grass Silage (25% DM)</v>
      </c>
      <c r="Q14" s="57">
        <f>'Bolton Hill SC'!Q14</f>
        <v>0</v>
      </c>
      <c r="R14" s="57">
        <f>'Bolton Hill SC'!R14</f>
        <v>0</v>
      </c>
      <c r="S14" s="57">
        <f>'Bolton Hill SC'!S14</f>
        <v>0</v>
      </c>
      <c r="T14" s="57">
        <f>'Bolton Hill SC'!T14</f>
        <v>0</v>
      </c>
      <c r="U14" s="57">
        <f>'Bolton Hill SC'!U14</f>
        <v>0</v>
      </c>
      <c r="V14" s="57">
        <f>'Bolton Hill SC'!V14</f>
        <v>0</v>
      </c>
    </row>
    <row r="15" spans="1:32" ht="13" x14ac:dyDescent="0.35">
      <c r="A15" s="96" t="s">
        <v>9</v>
      </c>
      <c r="B15" s="96"/>
      <c r="C15" s="56">
        <f>'Bolton Hill SC'!C15</f>
        <v>5.5</v>
      </c>
      <c r="D15" s="56">
        <f>'Bolton Hill SC'!D15</f>
        <v>5.5</v>
      </c>
      <c r="E15" s="56">
        <f>'Bolton Hill SC'!E15</f>
        <v>5.5</v>
      </c>
      <c r="F15" s="56">
        <f>'Bolton Hill SC'!F15</f>
        <v>47</v>
      </c>
      <c r="G15" s="56">
        <f>'Bolton Hill SC'!G15</f>
        <v>47</v>
      </c>
      <c r="H15" s="56">
        <f>'Bolton Hill SC'!H15</f>
        <v>47</v>
      </c>
      <c r="I15" s="56">
        <f>'Bolton Hill SC'!I15</f>
        <v>47</v>
      </c>
      <c r="J15" s="56">
        <f>'Bolton Hill SC'!J15</f>
        <v>47</v>
      </c>
      <c r="K15" s="56">
        <f>'Bolton Hill SC'!K15</f>
        <v>47</v>
      </c>
      <c r="L15" s="56">
        <f>'Bolton Hill SC'!L15</f>
        <v>47</v>
      </c>
      <c r="M15" s="56">
        <f>'Bolton Hill SC'!M15</f>
        <v>47</v>
      </c>
      <c r="N15" s="56">
        <f>'Bolton Hill SC'!N15</f>
        <v>47</v>
      </c>
      <c r="O15" s="56">
        <f>'Bolton Hill SC'!O15</f>
        <v>47</v>
      </c>
      <c r="P15" s="56">
        <f>'Bolton Hill SC'!P15</f>
        <v>47</v>
      </c>
      <c r="Q15" s="56">
        <f>'Bolton Hill SC'!Q15</f>
        <v>0</v>
      </c>
      <c r="R15" s="56">
        <f>'Bolton Hill SC'!R15</f>
        <v>0</v>
      </c>
      <c r="S15" s="56">
        <f>'Bolton Hill SC'!S15</f>
        <v>0</v>
      </c>
      <c r="T15" s="56">
        <f>'Bolton Hill SC'!T15</f>
        <v>0</v>
      </c>
      <c r="U15" s="56">
        <f>'Bolton Hill SC'!U15</f>
        <v>0</v>
      </c>
      <c r="V15" s="56">
        <f>'Bolton Hill SC'!V15</f>
        <v>0</v>
      </c>
    </row>
    <row r="16" spans="1:32" ht="13" x14ac:dyDescent="0.35">
      <c r="A16" s="87" t="s">
        <v>46</v>
      </c>
      <c r="B16" s="87"/>
      <c r="C16" s="57" t="str">
        <f>'Bolton Hill SC'!C16</f>
        <v>Medium/Clay</v>
      </c>
      <c r="D16" s="57" t="str">
        <f>'Bolton Hill SC'!D16</f>
        <v>Medium/Clay</v>
      </c>
      <c r="E16" s="57" t="str">
        <f>'Bolton Hill SC'!E16</f>
        <v>Medium/Clay</v>
      </c>
      <c r="F16" s="57" t="str">
        <f>'Bolton Hill SC'!F16</f>
        <v>Medium/Clay</v>
      </c>
      <c r="G16" s="57" t="str">
        <f>'Bolton Hill SC'!G16</f>
        <v>Medium/Clay</v>
      </c>
      <c r="H16" s="57" t="str">
        <f>'Bolton Hill SC'!H16</f>
        <v>Medium/Clay</v>
      </c>
      <c r="I16" s="57" t="str">
        <f>'Bolton Hill SC'!I16</f>
        <v>Medium/Clay</v>
      </c>
      <c r="J16" s="57" t="str">
        <f>'Bolton Hill SC'!J16</f>
        <v>Medium/Clay</v>
      </c>
      <c r="K16" s="57" t="str">
        <f>'Bolton Hill SC'!K16</f>
        <v>Medium/Clay</v>
      </c>
      <c r="L16" s="57" t="str">
        <f>'Bolton Hill SC'!L16</f>
        <v>Medium/Clay</v>
      </c>
      <c r="M16" s="57" t="str">
        <f>'Bolton Hill SC'!M16</f>
        <v>Medium/Clay</v>
      </c>
      <c r="N16" s="57" t="str">
        <f>'Bolton Hill SC'!N16</f>
        <v>Medium/Clay</v>
      </c>
      <c r="O16" s="57" t="str">
        <f>'Bolton Hill SC'!O16</f>
        <v>Medium/Clay</v>
      </c>
      <c r="P16" s="57" t="str">
        <f>'Bolton Hill SC'!P16</f>
        <v>Medium/Clay</v>
      </c>
      <c r="Q16" s="57">
        <f>'Bolton Hill SC'!Q16</f>
        <v>0</v>
      </c>
      <c r="R16" s="57">
        <f>'Bolton Hill SC'!R16</f>
        <v>0</v>
      </c>
      <c r="S16" s="57">
        <f>'Bolton Hill SC'!S16</f>
        <v>0</v>
      </c>
      <c r="T16" s="57">
        <f>'Bolton Hill SC'!T16</f>
        <v>0</v>
      </c>
      <c r="U16" s="57">
        <f>'Bolton Hill SC'!U16</f>
        <v>0</v>
      </c>
      <c r="V16" s="57">
        <f>'Bolton Hill SC'!V16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47.3</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47.3</v>
      </c>
      <c r="E17" s="42">
        <f t="shared" si="0"/>
        <v>47.3</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79.899999999999991</v>
      </c>
      <c r="N17" s="42">
        <f t="shared" si="0"/>
        <v>79.899999999999991</v>
      </c>
      <c r="O17" s="42">
        <f t="shared" si="0"/>
        <v>79.899999999999991</v>
      </c>
      <c r="P17" s="42">
        <f t="shared" si="0"/>
        <v>79.899999999999991</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46.000530799999993</v>
      </c>
      <c r="D18" s="43">
        <f>$D28</f>
        <v>46.000530799999993</v>
      </c>
      <c r="E18" s="43">
        <f>$D29</f>
        <v>46.000530799999993</v>
      </c>
      <c r="F18" s="43">
        <f>$D30</f>
        <v>207.65953903999997</v>
      </c>
      <c r="G18" s="43">
        <f>$D31</f>
        <v>207.65953903999997</v>
      </c>
      <c r="H18" s="43">
        <f>$D32</f>
        <v>207.65953903999997</v>
      </c>
      <c r="I18" s="43">
        <f>$D33</f>
        <v>207.65953903999997</v>
      </c>
      <c r="J18" s="43">
        <f>$D34</f>
        <v>207.65953903999997</v>
      </c>
      <c r="K18" s="43">
        <f>$D35</f>
        <v>80.172353679999986</v>
      </c>
      <c r="L18" s="43">
        <f>$D36</f>
        <v>80.172353679999986</v>
      </c>
      <c r="M18" s="43">
        <f>$D37</f>
        <v>207.65953903999997</v>
      </c>
      <c r="N18" s="43">
        <f>$D38</f>
        <v>80.172353679999986</v>
      </c>
      <c r="O18" s="43">
        <f>$D39</f>
        <v>80.172353679999986</v>
      </c>
      <c r="P18" s="43">
        <f>$D40</f>
        <v>207.65953903999997</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-1.2994692000000043</v>
      </c>
      <c r="D19" s="43">
        <f t="shared" ref="D19:V19" si="1">D18-D17</f>
        <v>-1.2994692000000043</v>
      </c>
      <c r="E19" s="43">
        <f t="shared" si="1"/>
        <v>-1.2994692000000043</v>
      </c>
      <c r="F19" s="43">
        <f t="shared" si="1"/>
        <v>127.75953903999998</v>
      </c>
      <c r="G19" s="43">
        <f t="shared" si="1"/>
        <v>127.75953903999998</v>
      </c>
      <c r="H19" s="43">
        <f t="shared" si="1"/>
        <v>127.75953903999998</v>
      </c>
      <c r="I19" s="43">
        <f t="shared" si="1"/>
        <v>127.75953903999998</v>
      </c>
      <c r="J19" s="43">
        <f t="shared" si="1"/>
        <v>127.75953903999998</v>
      </c>
      <c r="K19" s="43">
        <f t="shared" si="1"/>
        <v>0.27235367999999482</v>
      </c>
      <c r="L19" s="43">
        <f t="shared" si="1"/>
        <v>0.27235367999999482</v>
      </c>
      <c r="M19" s="43">
        <f t="shared" si="1"/>
        <v>127.75953903999998</v>
      </c>
      <c r="N19" s="43">
        <f t="shared" si="1"/>
        <v>0.27235367999999482</v>
      </c>
      <c r="O19" s="43">
        <f t="shared" si="1"/>
        <v>0.27235367999999482</v>
      </c>
      <c r="P19" s="43">
        <f t="shared" si="1"/>
        <v>127.75953903999998</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INCREASE</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c r="S23" s="37" t="s">
        <v>60</v>
      </c>
      <c r="T23" s="37"/>
      <c r="U23" s="37"/>
      <c r="V23" s="38"/>
      <c r="W23" s="38"/>
    </row>
    <row r="24" spans="1:32" s="14" customFormat="1" x14ac:dyDescent="0.35">
      <c r="A24" s="19"/>
      <c r="B24" s="41">
        <v>20.2</v>
      </c>
      <c r="C24" s="40">
        <v>0.78</v>
      </c>
      <c r="D24" s="40">
        <v>0.28399999999999997</v>
      </c>
      <c r="E24" s="40">
        <v>7.1999999999999995E-2</v>
      </c>
      <c r="F24" s="40">
        <v>2470</v>
      </c>
      <c r="G24" s="40">
        <v>29.4</v>
      </c>
      <c r="H24" s="40">
        <v>184</v>
      </c>
      <c r="I24" s="40">
        <v>36</v>
      </c>
      <c r="J24" s="40">
        <v>0.14000000000000001</v>
      </c>
      <c r="K24" s="1">
        <v>0.11</v>
      </c>
      <c r="L24" s="40">
        <v>19.3</v>
      </c>
      <c r="M24" s="40">
        <v>13.7</v>
      </c>
      <c r="N24" s="40">
        <v>8120</v>
      </c>
      <c r="O24" s="40">
        <v>189000</v>
      </c>
      <c r="P24" s="40"/>
      <c r="Q24" s="40">
        <v>2100</v>
      </c>
      <c r="R24" s="40"/>
      <c r="S24" s="40">
        <v>15.3</v>
      </c>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2</v>
      </c>
      <c r="B27" s="39">
        <v>35</v>
      </c>
      <c r="C27" s="3">
        <f>IF(C$23="%w/w SAR",((C$24*10)*$B27),IF(C$23="%w/w DM",(((C$24*10)*($B$24/100))*$B27),IF(C$23="kg/t SAR",(C$24*$B27),IF(C$23="kg/t DM",((C$24*($B$24/100))*$B27),IF(C$23="mg/kg SAR",((C$24*0.001)*$B27),IF(C$23="mg/kg DM",(((C$24*0.001)*($B$24/100))*$B27),0))))))</f>
        <v>55.146000000000001</v>
      </c>
      <c r="D27" s="3">
        <f>(IF(D$23="%w/w SAR",((D$24*10)*$B27),IF(D$23="%w/w DM",(((D$24*10)*($B$24/100))*$B27),IF(D$23="kg/t SAR",(D$24*$B27),IF(D$23="kg/t DM",((D$24*($B$24/100))*$B27),IF(D$23="mg/kg SAR",((D$24*0.001)*$B27),IF(D$23="mg/kg DM",(((D$24*0.001)*($B$24/100))*$B27),"0")))))))*2.291</f>
        <v>46.000530799999993</v>
      </c>
      <c r="E27" s="3">
        <f>(IF(E$23="%w/w SAR",((E$24*10)*$B27),IF(E$23="%w/w DM",(((E$24*10)*($B$24/100))*$B27),IF(E$23="kg/t SAR",(E$24*$B27),IF(E$23="kg/t DM",((E$24*($B$24/100))*$B27),IF(E$23="mg/kg SAR",((E$24*0.001)*$B27),IF(E$23="mg/kg DM",(((E$24*0.001)*($B$24/100))*$B27),"0")))))))*1.205</f>
        <v>6.1339319999999997</v>
      </c>
      <c r="F27" s="3">
        <f>(IF(F$23="%w/w SAR",((F$24*10)*$B27),IF(F$23="%w/w DM",(((F$24*10)*($B$24/100))*$B27),IF(F$23="kg/t SAR",(F$24*$B27),IF(F$23="kg/t DM",((F$24*($B$24/100))*$B27),IF(F$23="mg/kg SAR",((F$24*0.001)*$B27),IF(F$23="mg/kg DM",(((F$24*0.001)*($B$24/100))*$B27),"0")))))))*1.658</f>
        <v>28.953488199999999</v>
      </c>
      <c r="G27" s="3">
        <f t="shared" ref="G27:P42" si="2">IF(G$23="%w/w SAR",((G$24*10)*$B27),IF(G$23="%w/w DM",(((G$24*10)*($B$24/100))*$B27),IF(G$23="kg/t SAR",(G$24*$B27),IF(G$23="kg/t DM",((G$24*($B$24/100))*$B27),IF(G$23="mg/kg SAR",((G$24*0.001)*$B27),IF(G$23="mg/kg DM",(((G$24*0.001)*($B$24/100))*$B27),0))))))</f>
        <v>0.20785799999999999</v>
      </c>
      <c r="H27" s="3">
        <f t="shared" si="2"/>
        <v>1.30088</v>
      </c>
      <c r="I27" s="3">
        <f t="shared" si="2"/>
        <v>0.25452000000000002</v>
      </c>
      <c r="J27" s="3">
        <f t="shared" si="2"/>
        <v>9.898000000000001E-4</v>
      </c>
      <c r="K27" s="3">
        <f t="shared" si="2"/>
        <v>7.7769999999999998E-4</v>
      </c>
      <c r="L27" s="3">
        <f t="shared" si="2"/>
        <v>0.13645099999999999</v>
      </c>
      <c r="M27" s="3">
        <f t="shared" si="2"/>
        <v>9.6858999999999987E-2</v>
      </c>
      <c r="N27" s="3">
        <f t="shared" si="2"/>
        <v>57.408400000000007</v>
      </c>
      <c r="O27" s="3">
        <f t="shared" si="2"/>
        <v>1336.23</v>
      </c>
      <c r="P27" s="3">
        <f t="shared" si="2"/>
        <v>0</v>
      </c>
      <c r="Q27" s="3">
        <f>(IF(Q$23="%w/w SAR",((Q$24*10)*$B27),IF(Q$23="%w/w DM",(((Q$24*10)*($B$24/100))*$B27),IF(Q$23="kg/t SAR",(Q$24*$B27),IF(Q$23="kg/t DM",((Q$24*($B$24/100))*$B27),IF(Q$23="mg/kg SAR",((Q$24*0.001)*$B27),IF(Q$23="mg/kg DM",(((Q$24*0.001)*($B$24/100))*$B27),0)))))))*2.5</f>
        <v>37.1175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0.108171</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3A</v>
      </c>
      <c r="B28" s="39">
        <v>35</v>
      </c>
      <c r="C28" s="3">
        <f t="shared" ref="C28:C46" si="3">IF(C$23="%w/w SAR",((C$24*10)*$B28),IF(C$23="%w/w DM",(((C$24*10)*($B$24/100))*$B28),IF(C$23="kg/t SAR",(C$24*$B28),IF(C$23="kg/t DM",((C$24*($B$24/100))*$B28),IF(C$23="mg/kg SAR",((C$24*0.001)*$B28),IF(C$23="mg/kg DM",(((C$24*0.001)*($B$24/100))*$B28),0))))))</f>
        <v>55.146000000000001</v>
      </c>
      <c r="D28" s="3">
        <f t="shared" ref="D28:D46" si="4">(IF(D$23="%w/w SAR",((D$24*10)*$B28),IF(D$23="%w/w DM",(((D$24*10)*($B$24/100))*$B28),IF(D$23="kg/t SAR",(D$24*$B28),IF(D$23="kg/t DM",((D$24*($B$24/100))*$B28),IF(D$23="mg/kg SAR",((D$24*0.001)*$B28),IF(D$23="mg/kg DM",(((D$24*0.001)*($B$24/100))*$B28),"0")))))))*2.291</f>
        <v>46.000530799999993</v>
      </c>
      <c r="E28" s="3">
        <f t="shared" ref="E28:E46" si="5">(IF(E$23="%w/w SAR",((E$24*10)*$B28),IF(E$23="%w/w DM",(((E$24*10)*($B$24/100))*$B28),IF(E$23="kg/t SAR",(E$24*$B28),IF(E$23="kg/t DM",((E$24*($B$24/100))*$B28),IF(E$23="mg/kg SAR",((E$24*0.001)*$B28),IF(E$23="mg/kg DM",(((E$24*0.001)*($B$24/100))*$B28),"0")))))))*1.205</f>
        <v>6.1339319999999997</v>
      </c>
      <c r="F28" s="3">
        <f t="shared" ref="F28:F46" si="6">(IF(F$23="%w/w SAR",((F$24*10)*$B28),IF(F$23="%w/w DM",(((F$24*10)*($B$24/100))*$B28),IF(F$23="kg/t SAR",(F$24*$B28),IF(F$23="kg/t DM",((F$24*($B$24/100))*$B28),IF(F$23="mg/kg SAR",((F$24*0.001)*$B28),IF(F$23="mg/kg DM",(((F$24*0.001)*($B$24/100))*$B28),"0")))))))*1.658</f>
        <v>28.953488199999999</v>
      </c>
      <c r="G28" s="3">
        <f t="shared" si="2"/>
        <v>0.20785799999999999</v>
      </c>
      <c r="H28" s="3">
        <f t="shared" si="2"/>
        <v>1.30088</v>
      </c>
      <c r="I28" s="3">
        <f t="shared" si="2"/>
        <v>0.25452000000000002</v>
      </c>
      <c r="J28" s="3">
        <f t="shared" si="2"/>
        <v>9.898000000000001E-4</v>
      </c>
      <c r="K28" s="3">
        <f t="shared" si="2"/>
        <v>7.7769999999999998E-4</v>
      </c>
      <c r="L28" s="3">
        <f t="shared" si="2"/>
        <v>0.13645099999999999</v>
      </c>
      <c r="M28" s="3">
        <f t="shared" si="2"/>
        <v>9.6858999999999987E-2</v>
      </c>
      <c r="N28" s="3">
        <f t="shared" si="2"/>
        <v>57.408400000000007</v>
      </c>
      <c r="O28" s="3">
        <f t="shared" si="2"/>
        <v>1336.23</v>
      </c>
      <c r="P28" s="3">
        <f t="shared" si="2"/>
        <v>0</v>
      </c>
      <c r="Q28" s="3">
        <f t="shared" ref="Q28:Q46" si="7">(IF(Q$23="%w/w SAR",((Q$24*10)*$B28),IF(Q$23="%w/w DM",(((Q$24*10)*($B$24/100))*$B28),IF(Q$23="kg/t SAR",(Q$24*$B28),IF(Q$23="kg/t DM",((Q$24*($B$24/100))*$B28),IF(Q$23="mg/kg SAR",((Q$24*0.001)*$B28),IF(Q$23="mg/kg DM",(((Q$24*0.001)*($B$24/100))*$B28),0)))))))*2.5</f>
        <v>37.1175</v>
      </c>
      <c r="R28" s="3">
        <f t="shared" ref="R28:U46" si="8">IF(R$23="%w/w SAR",((R$24*10)*$B28),IF(R$23="%w/w DM",(((R$24*10)*($B$24/100))*$B28),IF(R$23="kg/t SAR",(R$24*$B28),IF(R$23="kg/t DM",((R$24*($B$24/100))*$B28),IF(R$23="mg/kg SAR",((R$24*0.001)*$B28),IF(R$23="mg/kg DM",(((R$24*0.001)*($B$24/100))*$B28),0))))))</f>
        <v>0</v>
      </c>
      <c r="S28" s="3">
        <f t="shared" si="8"/>
        <v>0.108171</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3B</v>
      </c>
      <c r="B29" s="39">
        <v>35</v>
      </c>
      <c r="C29" s="3">
        <f t="shared" si="3"/>
        <v>55.146000000000001</v>
      </c>
      <c r="D29" s="3">
        <f t="shared" si="4"/>
        <v>46.000530799999993</v>
      </c>
      <c r="E29" s="3">
        <f t="shared" si="5"/>
        <v>6.1339319999999997</v>
      </c>
      <c r="F29" s="3">
        <f t="shared" si="6"/>
        <v>28.953488199999999</v>
      </c>
      <c r="G29" s="3">
        <f t="shared" si="2"/>
        <v>0.20785799999999999</v>
      </c>
      <c r="H29" s="3">
        <f t="shared" si="2"/>
        <v>1.30088</v>
      </c>
      <c r="I29" s="3">
        <f t="shared" si="2"/>
        <v>0.25452000000000002</v>
      </c>
      <c r="J29" s="3">
        <f t="shared" si="2"/>
        <v>9.898000000000001E-4</v>
      </c>
      <c r="K29" s="3">
        <f t="shared" si="2"/>
        <v>7.7769999999999998E-4</v>
      </c>
      <c r="L29" s="3">
        <f t="shared" si="2"/>
        <v>0.13645099999999999</v>
      </c>
      <c r="M29" s="3">
        <f t="shared" si="2"/>
        <v>9.6858999999999987E-2</v>
      </c>
      <c r="N29" s="3">
        <f t="shared" si="2"/>
        <v>57.408400000000007</v>
      </c>
      <c r="O29" s="3">
        <f t="shared" si="2"/>
        <v>1336.23</v>
      </c>
      <c r="P29" s="3">
        <f t="shared" si="2"/>
        <v>0</v>
      </c>
      <c r="Q29" s="3">
        <f t="shared" si="7"/>
        <v>37.1175</v>
      </c>
      <c r="R29" s="3">
        <f t="shared" si="8"/>
        <v>0</v>
      </c>
      <c r="S29" s="3">
        <f t="shared" si="8"/>
        <v>0.108171</v>
      </c>
      <c r="T29" s="3">
        <f t="shared" si="8"/>
        <v>0</v>
      </c>
      <c r="U29" s="3">
        <f t="shared" si="8"/>
        <v>0</v>
      </c>
      <c r="V29" s="3">
        <f t="shared" si="9"/>
        <v>0</v>
      </c>
      <c r="W29" s="3">
        <f t="shared" si="10"/>
        <v>0</v>
      </c>
      <c r="AB29" s="16"/>
      <c r="AC29" s="16"/>
      <c r="AD29" s="16"/>
      <c r="AE29" s="16"/>
      <c r="AF29" s="16"/>
    </row>
    <row r="30" spans="1:32" s="20" customFormat="1" ht="13" x14ac:dyDescent="0.35">
      <c r="A30" s="33">
        <f>F8</f>
        <v>14</v>
      </c>
      <c r="B30" s="39">
        <v>158</v>
      </c>
      <c r="C30" s="3">
        <f t="shared" si="3"/>
        <v>248.94480000000001</v>
      </c>
      <c r="D30" s="3">
        <f t="shared" si="4"/>
        <v>207.65953903999997</v>
      </c>
      <c r="E30" s="3">
        <f t="shared" si="5"/>
        <v>27.690321599999997</v>
      </c>
      <c r="F30" s="3">
        <f t="shared" si="6"/>
        <v>130.70431815999999</v>
      </c>
      <c r="G30" s="3">
        <f t="shared" si="2"/>
        <v>0.9383303999999999</v>
      </c>
      <c r="H30" s="3">
        <f t="shared" si="2"/>
        <v>5.8725439999999995</v>
      </c>
      <c r="I30" s="3">
        <f t="shared" si="2"/>
        <v>1.1489760000000002</v>
      </c>
      <c r="J30" s="3">
        <f t="shared" si="2"/>
        <v>4.4682400000000001E-3</v>
      </c>
      <c r="K30" s="3">
        <f t="shared" si="2"/>
        <v>3.5107599999999999E-3</v>
      </c>
      <c r="L30" s="3">
        <f t="shared" si="2"/>
        <v>0.61597879999999994</v>
      </c>
      <c r="M30" s="3">
        <f t="shared" si="2"/>
        <v>0.43724919999999995</v>
      </c>
      <c r="N30" s="3">
        <f t="shared" si="2"/>
        <v>259.15792000000005</v>
      </c>
      <c r="O30" s="3">
        <f t="shared" si="2"/>
        <v>6032.1239999999998</v>
      </c>
      <c r="P30" s="3">
        <f t="shared" si="2"/>
        <v>0</v>
      </c>
      <c r="Q30" s="3">
        <f t="shared" si="7"/>
        <v>167.55899999999997</v>
      </c>
      <c r="R30" s="3">
        <f t="shared" si="8"/>
        <v>0</v>
      </c>
      <c r="S30" s="3">
        <f t="shared" si="8"/>
        <v>0.48831480000000005</v>
      </c>
      <c r="T30" s="3">
        <f t="shared" si="8"/>
        <v>0</v>
      </c>
      <c r="U30" s="3">
        <f t="shared" si="8"/>
        <v>0</v>
      </c>
      <c r="V30" s="3">
        <f t="shared" si="9"/>
        <v>0</v>
      </c>
      <c r="W30" s="3">
        <f t="shared" si="10"/>
        <v>0</v>
      </c>
      <c r="AB30" s="16"/>
      <c r="AC30" s="16"/>
      <c r="AD30" s="16"/>
      <c r="AE30" s="16"/>
      <c r="AF30" s="16"/>
    </row>
    <row r="31" spans="1:32" s="20" customFormat="1" ht="13" x14ac:dyDescent="0.35">
      <c r="A31" s="33">
        <f>G8</f>
        <v>15</v>
      </c>
      <c r="B31" s="39">
        <v>158</v>
      </c>
      <c r="C31" s="3">
        <f t="shared" si="3"/>
        <v>248.94480000000001</v>
      </c>
      <c r="D31" s="3">
        <f t="shared" si="4"/>
        <v>207.65953903999997</v>
      </c>
      <c r="E31" s="3">
        <f t="shared" si="5"/>
        <v>27.690321599999997</v>
      </c>
      <c r="F31" s="3">
        <f t="shared" si="6"/>
        <v>130.70431815999999</v>
      </c>
      <c r="G31" s="3">
        <f t="shared" si="2"/>
        <v>0.9383303999999999</v>
      </c>
      <c r="H31" s="3">
        <f t="shared" si="2"/>
        <v>5.8725439999999995</v>
      </c>
      <c r="I31" s="3">
        <f t="shared" si="2"/>
        <v>1.1489760000000002</v>
      </c>
      <c r="J31" s="3">
        <f t="shared" si="2"/>
        <v>4.4682400000000001E-3</v>
      </c>
      <c r="K31" s="3">
        <f t="shared" si="2"/>
        <v>3.5107599999999999E-3</v>
      </c>
      <c r="L31" s="3">
        <f t="shared" si="2"/>
        <v>0.61597879999999994</v>
      </c>
      <c r="M31" s="3">
        <f t="shared" si="2"/>
        <v>0.43724919999999995</v>
      </c>
      <c r="N31" s="3">
        <f t="shared" si="2"/>
        <v>259.15792000000005</v>
      </c>
      <c r="O31" s="3">
        <f t="shared" si="2"/>
        <v>6032.1239999999998</v>
      </c>
      <c r="P31" s="3">
        <f t="shared" si="2"/>
        <v>0</v>
      </c>
      <c r="Q31" s="3">
        <f t="shared" si="7"/>
        <v>167.55899999999997</v>
      </c>
      <c r="R31" s="3">
        <f t="shared" si="8"/>
        <v>0</v>
      </c>
      <c r="S31" s="3">
        <f t="shared" si="8"/>
        <v>0.48831480000000005</v>
      </c>
      <c r="T31" s="3">
        <f t="shared" si="8"/>
        <v>0</v>
      </c>
      <c r="U31" s="3">
        <f t="shared" si="8"/>
        <v>0</v>
      </c>
      <c r="V31" s="3">
        <f t="shared" si="9"/>
        <v>0</v>
      </c>
      <c r="W31" s="3">
        <f t="shared" si="10"/>
        <v>0</v>
      </c>
      <c r="AB31" s="16"/>
      <c r="AC31" s="16"/>
      <c r="AD31" s="16"/>
      <c r="AE31" s="16"/>
      <c r="AF31" s="16"/>
    </row>
    <row r="32" spans="1:32" s="20" customFormat="1" ht="13" x14ac:dyDescent="0.35">
      <c r="A32" s="33">
        <f>H8</f>
        <v>16</v>
      </c>
      <c r="B32" s="39">
        <v>158</v>
      </c>
      <c r="C32" s="3">
        <f t="shared" si="3"/>
        <v>248.94480000000001</v>
      </c>
      <c r="D32" s="3">
        <f t="shared" si="4"/>
        <v>207.65953903999997</v>
      </c>
      <c r="E32" s="3">
        <f t="shared" si="5"/>
        <v>27.690321599999997</v>
      </c>
      <c r="F32" s="3">
        <f t="shared" si="6"/>
        <v>130.70431815999999</v>
      </c>
      <c r="G32" s="3">
        <f t="shared" si="2"/>
        <v>0.9383303999999999</v>
      </c>
      <c r="H32" s="3">
        <f t="shared" si="2"/>
        <v>5.8725439999999995</v>
      </c>
      <c r="I32" s="3">
        <f t="shared" si="2"/>
        <v>1.1489760000000002</v>
      </c>
      <c r="J32" s="3">
        <f t="shared" si="2"/>
        <v>4.4682400000000001E-3</v>
      </c>
      <c r="K32" s="3">
        <f t="shared" si="2"/>
        <v>3.5107599999999999E-3</v>
      </c>
      <c r="L32" s="3">
        <f t="shared" si="2"/>
        <v>0.61597879999999994</v>
      </c>
      <c r="M32" s="3">
        <f t="shared" si="2"/>
        <v>0.43724919999999995</v>
      </c>
      <c r="N32" s="3">
        <f t="shared" si="2"/>
        <v>259.15792000000005</v>
      </c>
      <c r="O32" s="3">
        <f t="shared" si="2"/>
        <v>6032.1239999999998</v>
      </c>
      <c r="P32" s="3">
        <f t="shared" si="2"/>
        <v>0</v>
      </c>
      <c r="Q32" s="3">
        <f t="shared" si="7"/>
        <v>167.55899999999997</v>
      </c>
      <c r="R32" s="3">
        <f t="shared" si="8"/>
        <v>0</v>
      </c>
      <c r="S32" s="3">
        <f t="shared" si="8"/>
        <v>0.48831480000000005</v>
      </c>
      <c r="T32" s="3">
        <f t="shared" si="8"/>
        <v>0</v>
      </c>
      <c r="U32" s="3">
        <f t="shared" si="8"/>
        <v>0</v>
      </c>
      <c r="V32" s="3">
        <f t="shared" si="9"/>
        <v>0</v>
      </c>
      <c r="W32" s="3">
        <f t="shared" si="10"/>
        <v>0</v>
      </c>
      <c r="AB32" s="16"/>
      <c r="AC32" s="16"/>
      <c r="AD32" s="16"/>
      <c r="AE32" s="16"/>
      <c r="AF32" s="16"/>
    </row>
    <row r="33" spans="1:32" s="20" customFormat="1" ht="13" x14ac:dyDescent="0.35">
      <c r="A33" s="33">
        <f>I8</f>
        <v>17</v>
      </c>
      <c r="B33" s="39">
        <v>158</v>
      </c>
      <c r="C33" s="3">
        <f t="shared" si="3"/>
        <v>248.94480000000001</v>
      </c>
      <c r="D33" s="3">
        <f t="shared" si="4"/>
        <v>207.65953903999997</v>
      </c>
      <c r="E33" s="3">
        <f t="shared" si="5"/>
        <v>27.690321599999997</v>
      </c>
      <c r="F33" s="3">
        <f t="shared" si="6"/>
        <v>130.70431815999999</v>
      </c>
      <c r="G33" s="3">
        <f t="shared" si="2"/>
        <v>0.9383303999999999</v>
      </c>
      <c r="H33" s="3">
        <f t="shared" si="2"/>
        <v>5.8725439999999995</v>
      </c>
      <c r="I33" s="3">
        <f t="shared" si="2"/>
        <v>1.1489760000000002</v>
      </c>
      <c r="J33" s="3">
        <f t="shared" si="2"/>
        <v>4.4682400000000001E-3</v>
      </c>
      <c r="K33" s="3">
        <f t="shared" si="2"/>
        <v>3.5107599999999999E-3</v>
      </c>
      <c r="L33" s="3">
        <f t="shared" si="2"/>
        <v>0.61597879999999994</v>
      </c>
      <c r="M33" s="3">
        <f t="shared" si="2"/>
        <v>0.43724919999999995</v>
      </c>
      <c r="N33" s="3">
        <f t="shared" si="2"/>
        <v>259.15792000000005</v>
      </c>
      <c r="O33" s="3">
        <f t="shared" si="2"/>
        <v>6032.1239999999998</v>
      </c>
      <c r="P33" s="3">
        <f t="shared" si="2"/>
        <v>0</v>
      </c>
      <c r="Q33" s="3">
        <f t="shared" si="7"/>
        <v>167.55899999999997</v>
      </c>
      <c r="R33" s="3">
        <f t="shared" si="8"/>
        <v>0</v>
      </c>
      <c r="S33" s="3">
        <f t="shared" si="8"/>
        <v>0.48831480000000005</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v>158</v>
      </c>
      <c r="C34" s="3">
        <f t="shared" si="3"/>
        <v>248.94480000000001</v>
      </c>
      <c r="D34" s="3">
        <f t="shared" si="4"/>
        <v>207.65953903999997</v>
      </c>
      <c r="E34" s="3">
        <f t="shared" si="5"/>
        <v>27.690321599999997</v>
      </c>
      <c r="F34" s="3">
        <f t="shared" si="6"/>
        <v>130.70431815999999</v>
      </c>
      <c r="G34" s="3">
        <f t="shared" si="2"/>
        <v>0.9383303999999999</v>
      </c>
      <c r="H34" s="3">
        <f t="shared" si="2"/>
        <v>5.8725439999999995</v>
      </c>
      <c r="I34" s="3">
        <f t="shared" si="2"/>
        <v>1.1489760000000002</v>
      </c>
      <c r="J34" s="3">
        <f t="shared" si="2"/>
        <v>4.4682400000000001E-3</v>
      </c>
      <c r="K34" s="3">
        <f t="shared" si="2"/>
        <v>3.5107599999999999E-3</v>
      </c>
      <c r="L34" s="3">
        <f t="shared" si="2"/>
        <v>0.61597879999999994</v>
      </c>
      <c r="M34" s="3">
        <f t="shared" si="2"/>
        <v>0.43724919999999995</v>
      </c>
      <c r="N34" s="3">
        <f t="shared" si="2"/>
        <v>259.15792000000005</v>
      </c>
      <c r="O34" s="3">
        <f t="shared" si="2"/>
        <v>6032.1239999999998</v>
      </c>
      <c r="P34" s="3">
        <f t="shared" si="2"/>
        <v>0</v>
      </c>
      <c r="Q34" s="3">
        <f t="shared" si="7"/>
        <v>167.55899999999997</v>
      </c>
      <c r="R34" s="3">
        <f t="shared" si="8"/>
        <v>0</v>
      </c>
      <c r="S34" s="3">
        <f t="shared" si="8"/>
        <v>0.48831480000000005</v>
      </c>
      <c r="T34" s="3">
        <f t="shared" si="8"/>
        <v>0</v>
      </c>
      <c r="U34" s="3">
        <f t="shared" si="8"/>
        <v>0</v>
      </c>
      <c r="V34" s="3">
        <f t="shared" si="9"/>
        <v>0</v>
      </c>
      <c r="W34" s="3">
        <f t="shared" si="10"/>
        <v>0</v>
      </c>
      <c r="AB34" s="16"/>
      <c r="AC34" s="16"/>
      <c r="AD34" s="16"/>
      <c r="AE34" s="16"/>
      <c r="AF34" s="16"/>
    </row>
    <row r="35" spans="1:32" s="20" customFormat="1" ht="13" x14ac:dyDescent="0.35">
      <c r="A35" s="33">
        <f>K8</f>
        <v>26</v>
      </c>
      <c r="B35" s="39">
        <v>61</v>
      </c>
      <c r="C35" s="3">
        <f t="shared" si="3"/>
        <v>96.11160000000001</v>
      </c>
      <c r="D35" s="3">
        <f t="shared" si="4"/>
        <v>80.172353679999986</v>
      </c>
      <c r="E35" s="3">
        <f t="shared" si="5"/>
        <v>10.690567199999998</v>
      </c>
      <c r="F35" s="3">
        <f t="shared" si="6"/>
        <v>50.461793719999996</v>
      </c>
      <c r="G35" s="3">
        <f t="shared" si="2"/>
        <v>0.36226679999999994</v>
      </c>
      <c r="H35" s="3">
        <f t="shared" si="2"/>
        <v>2.2672479999999999</v>
      </c>
      <c r="I35" s="3">
        <f t="shared" si="2"/>
        <v>0.44359200000000004</v>
      </c>
      <c r="J35" s="3">
        <f t="shared" si="2"/>
        <v>1.7250799999999999E-3</v>
      </c>
      <c r="K35" s="3">
        <f t="shared" si="2"/>
        <v>1.35542E-3</v>
      </c>
      <c r="L35" s="3">
        <f t="shared" si="2"/>
        <v>0.23781459999999999</v>
      </c>
      <c r="M35" s="3">
        <f t="shared" si="2"/>
        <v>0.16881139999999997</v>
      </c>
      <c r="N35" s="3">
        <f t="shared" si="2"/>
        <v>100.05464000000001</v>
      </c>
      <c r="O35" s="3">
        <f t="shared" si="2"/>
        <v>2328.8579999999997</v>
      </c>
      <c r="P35" s="3">
        <f t="shared" si="2"/>
        <v>0</v>
      </c>
      <c r="Q35" s="3">
        <f t="shared" si="7"/>
        <v>64.690499999999986</v>
      </c>
      <c r="R35" s="3">
        <f t="shared" si="8"/>
        <v>0</v>
      </c>
      <c r="S35" s="3">
        <f t="shared" si="8"/>
        <v>0.18852660000000002</v>
      </c>
      <c r="T35" s="3">
        <f t="shared" si="8"/>
        <v>0</v>
      </c>
      <c r="U35" s="3">
        <f t="shared" si="8"/>
        <v>0</v>
      </c>
      <c r="V35" s="3">
        <f t="shared" si="9"/>
        <v>0</v>
      </c>
      <c r="W35" s="3">
        <f t="shared" si="10"/>
        <v>0</v>
      </c>
      <c r="AB35" s="16"/>
      <c r="AC35" s="16"/>
      <c r="AD35" s="16"/>
      <c r="AE35" s="16"/>
      <c r="AF35" s="16"/>
    </row>
    <row r="36" spans="1:32" s="20" customFormat="1" ht="13" x14ac:dyDescent="0.35">
      <c r="A36" s="33">
        <f>L8</f>
        <v>27</v>
      </c>
      <c r="B36" s="39">
        <v>61</v>
      </c>
      <c r="C36" s="3">
        <f t="shared" si="3"/>
        <v>96.11160000000001</v>
      </c>
      <c r="D36" s="3">
        <f t="shared" si="4"/>
        <v>80.172353679999986</v>
      </c>
      <c r="E36" s="3">
        <f t="shared" si="5"/>
        <v>10.690567199999998</v>
      </c>
      <c r="F36" s="3">
        <f t="shared" si="6"/>
        <v>50.461793719999996</v>
      </c>
      <c r="G36" s="3">
        <f t="shared" si="2"/>
        <v>0.36226679999999994</v>
      </c>
      <c r="H36" s="3">
        <f t="shared" si="2"/>
        <v>2.2672479999999999</v>
      </c>
      <c r="I36" s="3">
        <f t="shared" si="2"/>
        <v>0.44359200000000004</v>
      </c>
      <c r="J36" s="3">
        <f t="shared" si="2"/>
        <v>1.7250799999999999E-3</v>
      </c>
      <c r="K36" s="3">
        <f t="shared" si="2"/>
        <v>1.35542E-3</v>
      </c>
      <c r="L36" s="3">
        <f t="shared" si="2"/>
        <v>0.23781459999999999</v>
      </c>
      <c r="M36" s="3">
        <f t="shared" si="2"/>
        <v>0.16881139999999997</v>
      </c>
      <c r="N36" s="3">
        <f t="shared" si="2"/>
        <v>100.05464000000001</v>
      </c>
      <c r="O36" s="3">
        <f t="shared" si="2"/>
        <v>2328.8579999999997</v>
      </c>
      <c r="P36" s="3">
        <f t="shared" si="2"/>
        <v>0</v>
      </c>
      <c r="Q36" s="3">
        <f t="shared" si="7"/>
        <v>64.690499999999986</v>
      </c>
      <c r="R36" s="3">
        <f t="shared" si="8"/>
        <v>0</v>
      </c>
      <c r="S36" s="3">
        <f t="shared" si="8"/>
        <v>0.18852660000000002</v>
      </c>
      <c r="T36" s="3">
        <f t="shared" si="8"/>
        <v>0</v>
      </c>
      <c r="U36" s="3">
        <f t="shared" si="8"/>
        <v>0</v>
      </c>
      <c r="V36" s="3">
        <f t="shared" si="9"/>
        <v>0</v>
      </c>
      <c r="W36" s="3">
        <f t="shared" si="10"/>
        <v>0</v>
      </c>
      <c r="AB36" s="16"/>
      <c r="AC36" s="16"/>
      <c r="AD36" s="16"/>
      <c r="AE36" s="16"/>
      <c r="AF36" s="16"/>
    </row>
    <row r="37" spans="1:32" s="20" customFormat="1" ht="13" x14ac:dyDescent="0.35">
      <c r="A37" s="33">
        <f>M8</f>
        <v>28</v>
      </c>
      <c r="B37" s="39">
        <v>158</v>
      </c>
      <c r="C37" s="3">
        <f t="shared" si="3"/>
        <v>248.94480000000001</v>
      </c>
      <c r="D37" s="3">
        <f t="shared" si="4"/>
        <v>207.65953903999997</v>
      </c>
      <c r="E37" s="3">
        <f t="shared" si="5"/>
        <v>27.690321599999997</v>
      </c>
      <c r="F37" s="3">
        <f t="shared" si="6"/>
        <v>130.70431815999999</v>
      </c>
      <c r="G37" s="3">
        <f t="shared" si="2"/>
        <v>0.9383303999999999</v>
      </c>
      <c r="H37" s="3">
        <f t="shared" si="2"/>
        <v>5.8725439999999995</v>
      </c>
      <c r="I37" s="3">
        <f t="shared" si="2"/>
        <v>1.1489760000000002</v>
      </c>
      <c r="J37" s="3">
        <f t="shared" si="2"/>
        <v>4.4682400000000001E-3</v>
      </c>
      <c r="K37" s="3">
        <f t="shared" si="2"/>
        <v>3.5107599999999999E-3</v>
      </c>
      <c r="L37" s="3">
        <f t="shared" si="2"/>
        <v>0.61597879999999994</v>
      </c>
      <c r="M37" s="3">
        <f t="shared" si="2"/>
        <v>0.43724919999999995</v>
      </c>
      <c r="N37" s="3">
        <f t="shared" si="2"/>
        <v>259.15792000000005</v>
      </c>
      <c r="O37" s="3">
        <f t="shared" si="2"/>
        <v>6032.1239999999998</v>
      </c>
      <c r="P37" s="3">
        <f t="shared" si="2"/>
        <v>0</v>
      </c>
      <c r="Q37" s="3">
        <f t="shared" si="7"/>
        <v>167.55899999999997</v>
      </c>
      <c r="R37" s="3">
        <f t="shared" si="8"/>
        <v>0</v>
      </c>
      <c r="S37" s="3">
        <f t="shared" si="8"/>
        <v>0.48831480000000005</v>
      </c>
      <c r="T37" s="3">
        <f t="shared" si="8"/>
        <v>0</v>
      </c>
      <c r="U37" s="3">
        <f t="shared" si="8"/>
        <v>0</v>
      </c>
      <c r="V37" s="3">
        <f t="shared" si="9"/>
        <v>0</v>
      </c>
      <c r="W37" s="3">
        <f t="shared" si="10"/>
        <v>0</v>
      </c>
      <c r="AB37" s="16"/>
      <c r="AC37" s="16"/>
      <c r="AD37" s="16"/>
      <c r="AE37" s="16"/>
      <c r="AF37" s="16"/>
    </row>
    <row r="38" spans="1:32" s="20" customFormat="1" ht="13" x14ac:dyDescent="0.35">
      <c r="A38" s="33">
        <f>N8</f>
        <v>29</v>
      </c>
      <c r="B38" s="39">
        <v>61</v>
      </c>
      <c r="C38" s="3">
        <f t="shared" si="3"/>
        <v>96.11160000000001</v>
      </c>
      <c r="D38" s="3">
        <f t="shared" si="4"/>
        <v>80.172353679999986</v>
      </c>
      <c r="E38" s="3">
        <f t="shared" si="5"/>
        <v>10.690567199999998</v>
      </c>
      <c r="F38" s="3">
        <f t="shared" si="6"/>
        <v>50.461793719999996</v>
      </c>
      <c r="G38" s="3">
        <f t="shared" si="2"/>
        <v>0.36226679999999994</v>
      </c>
      <c r="H38" s="3">
        <f t="shared" si="2"/>
        <v>2.2672479999999999</v>
      </c>
      <c r="I38" s="3">
        <f t="shared" si="2"/>
        <v>0.44359200000000004</v>
      </c>
      <c r="J38" s="3">
        <f t="shared" si="2"/>
        <v>1.7250799999999999E-3</v>
      </c>
      <c r="K38" s="3">
        <f t="shared" si="2"/>
        <v>1.35542E-3</v>
      </c>
      <c r="L38" s="3">
        <f t="shared" si="2"/>
        <v>0.23781459999999999</v>
      </c>
      <c r="M38" s="3">
        <f t="shared" si="2"/>
        <v>0.16881139999999997</v>
      </c>
      <c r="N38" s="3">
        <f t="shared" si="2"/>
        <v>100.05464000000001</v>
      </c>
      <c r="O38" s="3">
        <f t="shared" si="2"/>
        <v>2328.8579999999997</v>
      </c>
      <c r="P38" s="3">
        <f t="shared" si="2"/>
        <v>0</v>
      </c>
      <c r="Q38" s="3">
        <f t="shared" si="7"/>
        <v>64.690499999999986</v>
      </c>
      <c r="R38" s="3">
        <f t="shared" si="8"/>
        <v>0</v>
      </c>
      <c r="S38" s="3">
        <f t="shared" si="8"/>
        <v>0.18852660000000002</v>
      </c>
      <c r="T38" s="3">
        <f t="shared" si="8"/>
        <v>0</v>
      </c>
      <c r="U38" s="3">
        <f t="shared" si="8"/>
        <v>0</v>
      </c>
      <c r="V38" s="3">
        <f t="shared" si="9"/>
        <v>0</v>
      </c>
      <c r="W38" s="3">
        <f t="shared" si="10"/>
        <v>0</v>
      </c>
      <c r="AB38" s="16"/>
      <c r="AC38" s="16"/>
      <c r="AD38" s="16"/>
      <c r="AE38" s="16"/>
      <c r="AF38" s="16"/>
    </row>
    <row r="39" spans="1:32" s="20" customFormat="1" ht="13" x14ac:dyDescent="0.35">
      <c r="A39" s="33">
        <f>O8</f>
        <v>30</v>
      </c>
      <c r="B39" s="39">
        <v>61</v>
      </c>
      <c r="C39" s="3">
        <f t="shared" si="3"/>
        <v>96.11160000000001</v>
      </c>
      <c r="D39" s="3">
        <f t="shared" si="4"/>
        <v>80.172353679999986</v>
      </c>
      <c r="E39" s="3">
        <f t="shared" si="5"/>
        <v>10.690567199999998</v>
      </c>
      <c r="F39" s="3">
        <f t="shared" si="6"/>
        <v>50.461793719999996</v>
      </c>
      <c r="G39" s="3">
        <f t="shared" si="2"/>
        <v>0.36226679999999994</v>
      </c>
      <c r="H39" s="3">
        <f t="shared" si="2"/>
        <v>2.2672479999999999</v>
      </c>
      <c r="I39" s="3">
        <f t="shared" si="2"/>
        <v>0.44359200000000004</v>
      </c>
      <c r="J39" s="3">
        <f t="shared" si="2"/>
        <v>1.7250799999999999E-3</v>
      </c>
      <c r="K39" s="3">
        <f t="shared" si="2"/>
        <v>1.35542E-3</v>
      </c>
      <c r="L39" s="3">
        <f t="shared" si="2"/>
        <v>0.23781459999999999</v>
      </c>
      <c r="M39" s="3">
        <f t="shared" si="2"/>
        <v>0.16881139999999997</v>
      </c>
      <c r="N39" s="3">
        <f t="shared" si="2"/>
        <v>100.05464000000001</v>
      </c>
      <c r="O39" s="3">
        <f t="shared" si="2"/>
        <v>2328.8579999999997</v>
      </c>
      <c r="P39" s="3">
        <f t="shared" si="2"/>
        <v>0</v>
      </c>
      <c r="Q39" s="3">
        <f t="shared" si="7"/>
        <v>64.690499999999986</v>
      </c>
      <c r="R39" s="3">
        <f t="shared" si="8"/>
        <v>0</v>
      </c>
      <c r="S39" s="3">
        <f t="shared" si="8"/>
        <v>0.18852660000000002</v>
      </c>
      <c r="T39" s="3">
        <f t="shared" si="8"/>
        <v>0</v>
      </c>
      <c r="U39" s="3">
        <f t="shared" si="8"/>
        <v>0</v>
      </c>
      <c r="V39" s="3">
        <f t="shared" si="9"/>
        <v>0</v>
      </c>
      <c r="W39" s="3">
        <f t="shared" si="10"/>
        <v>0</v>
      </c>
      <c r="AB39" s="16"/>
      <c r="AC39" s="16"/>
      <c r="AD39" s="16"/>
      <c r="AE39" s="16"/>
      <c r="AF39" s="16"/>
    </row>
    <row r="40" spans="1:32" s="20" customFormat="1" ht="13" x14ac:dyDescent="0.35">
      <c r="A40" s="33">
        <f>P8</f>
        <v>31</v>
      </c>
      <c r="B40" s="39">
        <v>158</v>
      </c>
      <c r="C40" s="3">
        <f t="shared" si="3"/>
        <v>248.94480000000001</v>
      </c>
      <c r="D40" s="3">
        <f t="shared" si="4"/>
        <v>207.65953903999997</v>
      </c>
      <c r="E40" s="3">
        <f t="shared" si="5"/>
        <v>27.690321599999997</v>
      </c>
      <c r="F40" s="3">
        <f t="shared" si="6"/>
        <v>130.70431815999999</v>
      </c>
      <c r="G40" s="3">
        <f t="shared" si="2"/>
        <v>0.9383303999999999</v>
      </c>
      <c r="H40" s="3">
        <f t="shared" si="2"/>
        <v>5.8725439999999995</v>
      </c>
      <c r="I40" s="3">
        <f t="shared" si="2"/>
        <v>1.1489760000000002</v>
      </c>
      <c r="J40" s="3">
        <f t="shared" si="2"/>
        <v>4.4682400000000001E-3</v>
      </c>
      <c r="K40" s="3">
        <f t="shared" si="2"/>
        <v>3.5107599999999999E-3</v>
      </c>
      <c r="L40" s="3">
        <f t="shared" si="2"/>
        <v>0.61597879999999994</v>
      </c>
      <c r="M40" s="3">
        <f t="shared" si="2"/>
        <v>0.43724919999999995</v>
      </c>
      <c r="N40" s="3">
        <f t="shared" si="2"/>
        <v>259.15792000000005</v>
      </c>
      <c r="O40" s="3">
        <f t="shared" si="2"/>
        <v>6032.1239999999998</v>
      </c>
      <c r="P40" s="3">
        <f t="shared" si="2"/>
        <v>0</v>
      </c>
      <c r="Q40" s="3">
        <f t="shared" si="7"/>
        <v>167.55899999999997</v>
      </c>
      <c r="R40" s="3">
        <f t="shared" si="8"/>
        <v>0</v>
      </c>
      <c r="S40" s="3">
        <f t="shared" si="8"/>
        <v>0.48831480000000005</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S25" sqref="S2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'Bolton Hill SC'!C1:E1</f>
        <v>PAN-009100</v>
      </c>
      <c r="D1" s="99"/>
      <c r="E1" s="99"/>
      <c r="F1" s="88" t="s">
        <v>47</v>
      </c>
      <c r="G1" s="88"/>
      <c r="H1" s="98" t="str">
        <f>'Bolton Hill SC'!H1:J1</f>
        <v>42.3ha</v>
      </c>
      <c r="I1" s="98"/>
      <c r="J1" s="98"/>
      <c r="AB1" s="45"/>
      <c r="AC1" s="45"/>
      <c r="AD1" s="45"/>
      <c r="AE1" s="45" t="s">
        <v>91</v>
      </c>
      <c r="AF1" s="45" t="s">
        <v>92</v>
      </c>
    </row>
    <row r="2" spans="1:32" ht="14" x14ac:dyDescent="0.3">
      <c r="A2" s="88" t="s">
        <v>106</v>
      </c>
      <c r="B2" s="88"/>
      <c r="C2" s="100" t="str">
        <f>'Bolton Hill SC'!C2:E2</f>
        <v>EPR-GP3792SK</v>
      </c>
      <c r="D2" s="99"/>
      <c r="E2" s="99"/>
      <c r="F2" s="88" t="s">
        <v>52</v>
      </c>
      <c r="G2" s="88"/>
      <c r="H2" s="92">
        <v>190902</v>
      </c>
      <c r="I2" s="92"/>
      <c r="J2" s="92"/>
      <c r="AB2" s="46" t="s">
        <v>61</v>
      </c>
      <c r="AC2" s="46" t="s">
        <v>80</v>
      </c>
      <c r="AD2" s="45" t="s">
        <v>88</v>
      </c>
      <c r="AE2" s="45" t="s">
        <v>73</v>
      </c>
      <c r="AF2" s="45">
        <v>8.4</v>
      </c>
    </row>
    <row r="3" spans="1:32" ht="14" x14ac:dyDescent="0.3">
      <c r="A3" s="89" t="s">
        <v>44</v>
      </c>
      <c r="B3" s="90"/>
      <c r="C3" s="98" t="str">
        <f>'Bolton Hill SC'!C3:E3</f>
        <v>ByProduct Recovery Ltd</v>
      </c>
      <c r="D3" s="98"/>
      <c r="E3" s="98"/>
      <c r="F3" s="88" t="s">
        <v>107</v>
      </c>
      <c r="G3" s="88"/>
      <c r="H3" s="92" t="s">
        <v>90</v>
      </c>
      <c r="I3" s="92"/>
      <c r="J3" s="92"/>
      <c r="AB3" s="46" t="s">
        <v>62</v>
      </c>
      <c r="AC3" s="46" t="s">
        <v>81</v>
      </c>
      <c r="AD3" s="45" t="s">
        <v>89</v>
      </c>
      <c r="AE3" s="45" t="s">
        <v>74</v>
      </c>
      <c r="AF3" s="45">
        <v>8.6</v>
      </c>
    </row>
    <row r="4" spans="1:32" ht="14" x14ac:dyDescent="0.3">
      <c r="A4" s="88" t="s">
        <v>0</v>
      </c>
      <c r="B4" s="88"/>
      <c r="C4" s="98" t="str">
        <f>'Bolton Hill SC'!C4:E4</f>
        <v>Ffynnon Cyff, Ferwig, Cardigan, Ceredigion, SA43 1QD</v>
      </c>
      <c r="D4" s="98"/>
      <c r="E4" s="98"/>
      <c r="F4" s="96" t="s">
        <v>1</v>
      </c>
      <c r="G4" s="96"/>
      <c r="H4" s="92" t="s">
        <v>126</v>
      </c>
      <c r="I4" s="92"/>
      <c r="J4" s="92"/>
      <c r="AB4" s="46" t="s">
        <v>57</v>
      </c>
      <c r="AC4" s="47" t="s">
        <v>82</v>
      </c>
      <c r="AD4" s="45" t="s">
        <v>90</v>
      </c>
      <c r="AE4" s="45" t="s">
        <v>75</v>
      </c>
      <c r="AF4" s="45">
        <v>8.8000000000000007</v>
      </c>
    </row>
    <row r="5" spans="1:32" ht="14" x14ac:dyDescent="0.3">
      <c r="A5" s="88" t="s">
        <v>51</v>
      </c>
      <c r="B5" s="88"/>
      <c r="C5" s="98" t="str">
        <f>'Bolton Hill SC'!C5:E5</f>
        <v>Rhiannon Smith</v>
      </c>
      <c r="D5" s="98"/>
      <c r="E5" s="98"/>
      <c r="F5" s="88" t="s">
        <v>45</v>
      </c>
      <c r="G5" s="88"/>
      <c r="H5" s="92">
        <v>6.59</v>
      </c>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'Bolton Hill SC'!C8</f>
        <v>2</v>
      </c>
      <c r="D8" s="56" t="str">
        <f>'Bolton Hill SC'!D8</f>
        <v>3A</v>
      </c>
      <c r="E8" s="56" t="str">
        <f>'Bolton Hill SC'!E8</f>
        <v>3B</v>
      </c>
      <c r="F8" s="56">
        <f>'Bolton Hill SC'!F8</f>
        <v>14</v>
      </c>
      <c r="G8" s="56">
        <f>'Bolton Hill SC'!G8</f>
        <v>15</v>
      </c>
      <c r="H8" s="56">
        <f>'Bolton Hill SC'!H8</f>
        <v>16</v>
      </c>
      <c r="I8" s="56">
        <f>'Bolton Hill SC'!I8</f>
        <v>17</v>
      </c>
      <c r="J8" s="56">
        <f>'Bolton Hill SC'!J8</f>
        <v>19</v>
      </c>
      <c r="K8" s="56">
        <f>'Bolton Hill SC'!K8</f>
        <v>26</v>
      </c>
      <c r="L8" s="56">
        <f>'Bolton Hill SC'!L8</f>
        <v>27</v>
      </c>
      <c r="M8" s="56">
        <f>'Bolton Hill SC'!M8</f>
        <v>28</v>
      </c>
      <c r="N8" s="56">
        <f>'Bolton Hill SC'!N8</f>
        <v>29</v>
      </c>
      <c r="O8" s="56">
        <f>'Bolton Hill SC'!O8</f>
        <v>30</v>
      </c>
      <c r="P8" s="56">
        <f>'Bolton Hill SC'!P8</f>
        <v>31</v>
      </c>
      <c r="Q8" s="56">
        <f>'Bolton Hill SC'!Q8</f>
        <v>0</v>
      </c>
      <c r="R8" s="56">
        <f>'Bolton Hill SC'!R8</f>
        <v>0</v>
      </c>
      <c r="S8" s="56">
        <f>'Bolton Hill SC'!S8</f>
        <v>0</v>
      </c>
      <c r="T8" s="56">
        <f>'Bolton Hill SC'!T8</f>
        <v>0</v>
      </c>
      <c r="U8" s="56">
        <f>'Bolton Hill SC'!U8</f>
        <v>0</v>
      </c>
      <c r="V8" s="56">
        <f>'Bolton Hill SC'!V8</f>
        <v>0</v>
      </c>
      <c r="AB8" s="52"/>
      <c r="AC8" s="51"/>
      <c r="AD8" s="45"/>
      <c r="AE8" s="45" t="s">
        <v>98</v>
      </c>
      <c r="AF8" s="45">
        <v>2.1</v>
      </c>
    </row>
    <row r="9" spans="1:32" ht="14" x14ac:dyDescent="0.3">
      <c r="A9" s="88" t="s">
        <v>3</v>
      </c>
      <c r="B9" s="88"/>
      <c r="C9" s="56">
        <f>'Bolton Hill SC'!C9</f>
        <v>1</v>
      </c>
      <c r="D9" s="56">
        <f>'Bolton Hill SC'!D9</f>
        <v>1</v>
      </c>
      <c r="E9" s="56">
        <f>'Bolton Hill SC'!E9</f>
        <v>1</v>
      </c>
      <c r="F9" s="56" t="str">
        <f>'Bolton Hill SC'!F9</f>
        <v>M</v>
      </c>
      <c r="G9" s="56" t="str">
        <f>'Bolton Hill SC'!G9</f>
        <v>M</v>
      </c>
      <c r="H9" s="56" t="str">
        <f>'Bolton Hill SC'!H9</f>
        <v>M</v>
      </c>
      <c r="I9" s="56" t="str">
        <f>'Bolton Hill SC'!I9</f>
        <v>M</v>
      </c>
      <c r="J9" s="56" t="str">
        <f>'Bolton Hill SC'!J9</f>
        <v>M</v>
      </c>
      <c r="K9" s="56" t="str">
        <f>'Bolton Hill SC'!K9</f>
        <v>M</v>
      </c>
      <c r="L9" s="56" t="str">
        <f>'Bolton Hill SC'!L9</f>
        <v>M</v>
      </c>
      <c r="M9" s="56" t="str">
        <f>'Bolton Hill SC'!M9</f>
        <v>M</v>
      </c>
      <c r="N9" s="56" t="str">
        <f>'Bolton Hill SC'!N9</f>
        <v>M</v>
      </c>
      <c r="O9" s="56" t="str">
        <f>'Bolton Hill SC'!O9</f>
        <v>M</v>
      </c>
      <c r="P9" s="56" t="str">
        <f>'Bolton Hill SC'!P9</f>
        <v>M</v>
      </c>
      <c r="Q9" s="56">
        <f>'Bolton Hill SC'!Q9</f>
        <v>0</v>
      </c>
      <c r="R9" s="56">
        <f>'Bolton Hill SC'!R9</f>
        <v>0</v>
      </c>
      <c r="S9" s="56">
        <f>'Bolton Hill SC'!S9</f>
        <v>0</v>
      </c>
      <c r="T9" s="56">
        <f>'Bolton Hill SC'!T9</f>
        <v>0</v>
      </c>
      <c r="U9" s="56">
        <f>'Bolton Hill SC'!U9</f>
        <v>0</v>
      </c>
      <c r="V9" s="56">
        <f>'Bolton Hill SC'!V9</f>
        <v>0</v>
      </c>
      <c r="AB9" s="46"/>
      <c r="AC9" s="51"/>
      <c r="AD9" s="45"/>
      <c r="AE9" s="45" t="s">
        <v>77</v>
      </c>
      <c r="AF9" s="45">
        <v>5.9</v>
      </c>
    </row>
    <row r="10" spans="1:32" ht="14" x14ac:dyDescent="0.3">
      <c r="A10" s="88" t="s">
        <v>4</v>
      </c>
      <c r="B10" s="88"/>
      <c r="C10" s="56">
        <f>'Bolton Hill SC'!C10</f>
        <v>6.6</v>
      </c>
      <c r="D10" s="56">
        <f>'Bolton Hill SC'!D10</f>
        <v>6.4</v>
      </c>
      <c r="E10" s="56">
        <f>'Bolton Hill SC'!E10</f>
        <v>6.3</v>
      </c>
      <c r="F10" s="56">
        <f>'Bolton Hill SC'!F10</f>
        <v>6.4</v>
      </c>
      <c r="G10" s="56">
        <f>'Bolton Hill SC'!G10</f>
        <v>6</v>
      </c>
      <c r="H10" s="56">
        <f>'Bolton Hill SC'!H10</f>
        <v>6.1</v>
      </c>
      <c r="I10" s="56">
        <f>'Bolton Hill SC'!I10</f>
        <v>6</v>
      </c>
      <c r="J10" s="56">
        <f>'Bolton Hill SC'!J10</f>
        <v>6.4</v>
      </c>
      <c r="K10" s="56">
        <f>'Bolton Hill SC'!K10</f>
        <v>5.6</v>
      </c>
      <c r="L10" s="56">
        <f>'Bolton Hill SC'!L10</f>
        <v>6</v>
      </c>
      <c r="M10" s="56">
        <f>'Bolton Hill SC'!M10</f>
        <v>6.3</v>
      </c>
      <c r="N10" s="56">
        <f>'Bolton Hill SC'!N10</f>
        <v>6.6</v>
      </c>
      <c r="O10" s="56">
        <f>'Bolton Hill SC'!O10</f>
        <v>6.6</v>
      </c>
      <c r="P10" s="56">
        <f>'Bolton Hill SC'!P10</f>
        <v>6.1</v>
      </c>
      <c r="Q10" s="56">
        <f>'Bolton Hill SC'!Q10</f>
        <v>0</v>
      </c>
      <c r="R10" s="56">
        <f>'Bolton Hill SC'!R10</f>
        <v>0</v>
      </c>
      <c r="S10" s="56">
        <f>'Bolton Hill SC'!S10</f>
        <v>0</v>
      </c>
      <c r="T10" s="56">
        <f>'Bolton Hill SC'!T10</f>
        <v>0</v>
      </c>
      <c r="U10" s="56">
        <f>'Bolton Hill SC'!U10</f>
        <v>0</v>
      </c>
      <c r="V10" s="56">
        <f>'Bolton Hill SC'!V10</f>
        <v>0</v>
      </c>
      <c r="AB10" s="46"/>
      <c r="AC10" s="51"/>
      <c r="AD10" s="45"/>
      <c r="AE10" s="45" t="s">
        <v>78</v>
      </c>
      <c r="AF10" s="45">
        <v>1.4</v>
      </c>
    </row>
    <row r="11" spans="1:32" ht="13" x14ac:dyDescent="0.35">
      <c r="A11" s="88" t="s">
        <v>5</v>
      </c>
      <c r="B11" s="88"/>
      <c r="C11" s="56">
        <f>'Bolton Hill SC'!C11</f>
        <v>4</v>
      </c>
      <c r="D11" s="56">
        <f>'Bolton Hill SC'!D11</f>
        <v>3</v>
      </c>
      <c r="E11" s="56">
        <f>'Bolton Hill SC'!E11</f>
        <v>3</v>
      </c>
      <c r="F11" s="56">
        <f>'Bolton Hill SC'!F11</f>
        <v>0</v>
      </c>
      <c r="G11" s="56">
        <f>'Bolton Hill SC'!G11</f>
        <v>0</v>
      </c>
      <c r="H11" s="56">
        <f>'Bolton Hill SC'!H11</f>
        <v>1</v>
      </c>
      <c r="I11" s="56">
        <f>'Bolton Hill SC'!I11</f>
        <v>1</v>
      </c>
      <c r="J11" s="56">
        <f>'Bolton Hill SC'!J11</f>
        <v>0</v>
      </c>
      <c r="K11" s="56">
        <f>'Bolton Hill SC'!K11</f>
        <v>3</v>
      </c>
      <c r="L11" s="56">
        <f>'Bolton Hill SC'!L11</f>
        <v>2</v>
      </c>
      <c r="M11" s="56">
        <f>'Bolton Hill SC'!M11</f>
        <v>0</v>
      </c>
      <c r="N11" s="56">
        <f>'Bolton Hill SC'!N11</f>
        <v>3</v>
      </c>
      <c r="O11" s="56">
        <f>'Bolton Hill SC'!O11</f>
        <v>3</v>
      </c>
      <c r="P11" s="56">
        <f>'Bolton Hill SC'!P11</f>
        <v>1</v>
      </c>
      <c r="Q11" s="56">
        <f>'Bolton Hill SC'!Q11</f>
        <v>0</v>
      </c>
      <c r="R11" s="56">
        <f>'Bolton Hill SC'!R11</f>
        <v>0</v>
      </c>
      <c r="S11" s="56">
        <f>'Bolton Hill SC'!S11</f>
        <v>0</v>
      </c>
      <c r="T11" s="56">
        <f>'Bolton Hill SC'!T11</f>
        <v>0</v>
      </c>
      <c r="U11" s="56">
        <f>'Bolton Hill SC'!U11</f>
        <v>0</v>
      </c>
      <c r="V11" s="56">
        <f>'Bolton Hill SC'!V11</f>
        <v>0</v>
      </c>
      <c r="AB11" s="12"/>
      <c r="AC11" s="12"/>
      <c r="AD11" s="12"/>
      <c r="AE11" s="12"/>
      <c r="AF11" s="12"/>
    </row>
    <row r="12" spans="1:32" ht="14" x14ac:dyDescent="0.3">
      <c r="A12" s="88" t="s">
        <v>6</v>
      </c>
      <c r="B12" s="88"/>
      <c r="C12" s="56">
        <f>'Bolton Hill SC'!C12</f>
        <v>2</v>
      </c>
      <c r="D12" s="56">
        <f>'Bolton Hill SC'!D12</f>
        <v>2</v>
      </c>
      <c r="E12" s="56">
        <f>'Bolton Hill SC'!E12</f>
        <v>2</v>
      </c>
      <c r="F12" s="56">
        <f>'Bolton Hill SC'!F12</f>
        <v>2</v>
      </c>
      <c r="G12" s="56">
        <f>'Bolton Hill SC'!G12</f>
        <v>2</v>
      </c>
      <c r="H12" s="56">
        <f>'Bolton Hill SC'!H12</f>
        <v>3</v>
      </c>
      <c r="I12" s="56">
        <f>'Bolton Hill SC'!I12</f>
        <v>3</v>
      </c>
      <c r="J12" s="56">
        <f>'Bolton Hill SC'!J12</f>
        <v>2</v>
      </c>
      <c r="K12" s="56">
        <f>'Bolton Hill SC'!K12</f>
        <v>2</v>
      </c>
      <c r="L12" s="56">
        <f>'Bolton Hill SC'!L12</f>
        <v>2</v>
      </c>
      <c r="M12" s="56">
        <f>'Bolton Hill SC'!M12</f>
        <v>1</v>
      </c>
      <c r="N12" s="56">
        <f>'Bolton Hill SC'!N12</f>
        <v>2</v>
      </c>
      <c r="O12" s="56">
        <f>'Bolton Hill SC'!O12</f>
        <v>2</v>
      </c>
      <c r="P12" s="56">
        <f>'Bolton Hill SC'!P12</f>
        <v>2</v>
      </c>
      <c r="Q12" s="56">
        <f>'Bolton Hill SC'!Q12</f>
        <v>0</v>
      </c>
      <c r="R12" s="56">
        <f>'Bolton Hill SC'!R12</f>
        <v>0</v>
      </c>
      <c r="S12" s="56">
        <f>'Bolton Hill SC'!S12</f>
        <v>0</v>
      </c>
      <c r="T12" s="56">
        <f>'Bolton Hill SC'!T12</f>
        <v>0</v>
      </c>
      <c r="U12" s="56">
        <f>'Bolton Hill SC'!U12</f>
        <v>0</v>
      </c>
      <c r="V12" s="56">
        <f>'Bolton Hill SC'!V12</f>
        <v>0</v>
      </c>
      <c r="AB12" s="46"/>
      <c r="AC12" s="51"/>
      <c r="AD12" s="45"/>
      <c r="AE12" s="45"/>
      <c r="AF12" s="45"/>
    </row>
    <row r="13" spans="1:32" ht="14" x14ac:dyDescent="0.3">
      <c r="A13" s="88" t="s">
        <v>7</v>
      </c>
      <c r="B13" s="88"/>
      <c r="C13" s="56">
        <f>'Bolton Hill SC'!C13</f>
        <v>0</v>
      </c>
      <c r="D13" s="56">
        <f>'Bolton Hill SC'!D13</f>
        <v>0</v>
      </c>
      <c r="E13" s="56">
        <f>'Bolton Hill SC'!E13</f>
        <v>0</v>
      </c>
      <c r="F13" s="56">
        <f>'Bolton Hill SC'!F13</f>
        <v>0</v>
      </c>
      <c r="G13" s="56">
        <f>'Bolton Hill SC'!G13</f>
        <v>0</v>
      </c>
      <c r="H13" s="56">
        <f>'Bolton Hill SC'!H13</f>
        <v>0</v>
      </c>
      <c r="I13" s="56">
        <f>'Bolton Hill SC'!I13</f>
        <v>0</v>
      </c>
      <c r="J13" s="56">
        <f>'Bolton Hill SC'!J13</f>
        <v>0</v>
      </c>
      <c r="K13" s="56">
        <f>'Bolton Hill SC'!K13</f>
        <v>0</v>
      </c>
      <c r="L13" s="56">
        <f>'Bolton Hill SC'!L13</f>
        <v>0</v>
      </c>
      <c r="M13" s="56">
        <f>'Bolton Hill SC'!M13</f>
        <v>0</v>
      </c>
      <c r="N13" s="56">
        <f>'Bolton Hill SC'!N13</f>
        <v>0</v>
      </c>
      <c r="O13" s="56">
        <f>'Bolton Hill SC'!O13</f>
        <v>0</v>
      </c>
      <c r="P13" s="56">
        <f>'Bolton Hill SC'!P13</f>
        <v>0</v>
      </c>
      <c r="Q13" s="56">
        <f>'Bolton Hill SC'!Q13</f>
        <v>0</v>
      </c>
      <c r="R13" s="56">
        <f>'Bolton Hill SC'!R13</f>
        <v>0</v>
      </c>
      <c r="S13" s="56">
        <f>'Bolton Hill SC'!S13</f>
        <v>0</v>
      </c>
      <c r="T13" s="56">
        <f>'Bolton Hill SC'!T13</f>
        <v>0</v>
      </c>
      <c r="U13" s="56">
        <f>'Bolton Hill SC'!U13</f>
        <v>0</v>
      </c>
      <c r="V13" s="56">
        <f>'Bolton Hill SC'!V13</f>
        <v>0</v>
      </c>
      <c r="AB13" s="46"/>
      <c r="AC13" s="51"/>
      <c r="AD13" s="45"/>
      <c r="AE13" s="45"/>
      <c r="AF13" s="45"/>
    </row>
    <row r="14" spans="1:32" ht="13" x14ac:dyDescent="0.35">
      <c r="A14" s="87" t="s">
        <v>8</v>
      </c>
      <c r="B14" s="87"/>
      <c r="C14" s="57" t="str">
        <f>'Bolton Hill SC'!C14</f>
        <v>Spring wheat/barley</v>
      </c>
      <c r="D14" s="57" t="str">
        <f>'Bolton Hill SC'!D14</f>
        <v>Spring wheat/barley</v>
      </c>
      <c r="E14" s="57" t="str">
        <f>'Bolton Hill SC'!E14</f>
        <v>Spring wheat/barley</v>
      </c>
      <c r="F14" s="57" t="str">
        <f>'Bolton Hill SC'!F14</f>
        <v>Grass Silage (25% DM)</v>
      </c>
      <c r="G14" s="57" t="str">
        <f>'Bolton Hill SC'!G14</f>
        <v>Grass Silage (25% DM)</v>
      </c>
      <c r="H14" s="57" t="str">
        <f>'Bolton Hill SC'!H14</f>
        <v>Grass Silage (25% DM)</v>
      </c>
      <c r="I14" s="57" t="str">
        <f>'Bolton Hill SC'!I14</f>
        <v>Grass Silage (25% DM)</v>
      </c>
      <c r="J14" s="57" t="str">
        <f>'Bolton Hill SC'!J14</f>
        <v>Grass Silage (25% DM)</v>
      </c>
      <c r="K14" s="57" t="str">
        <f>'Bolton Hill SC'!K14</f>
        <v>Grass Silage (25% DM)</v>
      </c>
      <c r="L14" s="57" t="str">
        <f>'Bolton Hill SC'!L14</f>
        <v>Grass Silage (25% DM)</v>
      </c>
      <c r="M14" s="57" t="str">
        <f>'Bolton Hill SC'!M14</f>
        <v>Grass Silage (25% DM)</v>
      </c>
      <c r="N14" s="57" t="str">
        <f>'Bolton Hill SC'!N14</f>
        <v>Grass Silage (25% DM)</v>
      </c>
      <c r="O14" s="57" t="str">
        <f>'Bolton Hill SC'!O14</f>
        <v>Grass Silage (25% DM)</v>
      </c>
      <c r="P14" s="57" t="str">
        <f>'Bolton Hill SC'!P14</f>
        <v>Grass Silage (25% DM)</v>
      </c>
      <c r="Q14" s="57">
        <f>'Bolton Hill SC'!Q14</f>
        <v>0</v>
      </c>
      <c r="R14" s="57">
        <f>'Bolton Hill SC'!R14</f>
        <v>0</v>
      </c>
      <c r="S14" s="57">
        <f>'Bolton Hill SC'!S14</f>
        <v>0</v>
      </c>
      <c r="T14" s="57">
        <f>'Bolton Hill SC'!T14</f>
        <v>0</v>
      </c>
      <c r="U14" s="57">
        <f>'Bolton Hill SC'!U14</f>
        <v>0</v>
      </c>
      <c r="V14" s="57">
        <f>'Bolton Hill SC'!V14</f>
        <v>0</v>
      </c>
    </row>
    <row r="15" spans="1:32" ht="13" x14ac:dyDescent="0.35">
      <c r="A15" s="96" t="s">
        <v>9</v>
      </c>
      <c r="B15" s="96"/>
      <c r="C15" s="56">
        <f>'Bolton Hill SC'!C15</f>
        <v>5.5</v>
      </c>
      <c r="D15" s="56">
        <f>'Bolton Hill SC'!D15</f>
        <v>5.5</v>
      </c>
      <c r="E15" s="56">
        <f>'Bolton Hill SC'!E15</f>
        <v>5.5</v>
      </c>
      <c r="F15" s="56">
        <f>'Bolton Hill SC'!F15</f>
        <v>47</v>
      </c>
      <c r="G15" s="56">
        <f>'Bolton Hill SC'!G15</f>
        <v>47</v>
      </c>
      <c r="H15" s="56">
        <f>'Bolton Hill SC'!H15</f>
        <v>47</v>
      </c>
      <c r="I15" s="56">
        <f>'Bolton Hill SC'!I15</f>
        <v>47</v>
      </c>
      <c r="J15" s="56">
        <f>'Bolton Hill SC'!J15</f>
        <v>47</v>
      </c>
      <c r="K15" s="56">
        <f>'Bolton Hill SC'!K15</f>
        <v>47</v>
      </c>
      <c r="L15" s="56">
        <f>'Bolton Hill SC'!L15</f>
        <v>47</v>
      </c>
      <c r="M15" s="56">
        <f>'Bolton Hill SC'!M15</f>
        <v>47</v>
      </c>
      <c r="N15" s="56">
        <f>'Bolton Hill SC'!N15</f>
        <v>47</v>
      </c>
      <c r="O15" s="56">
        <f>'Bolton Hill SC'!O15</f>
        <v>47</v>
      </c>
      <c r="P15" s="56">
        <f>'Bolton Hill SC'!P15</f>
        <v>47</v>
      </c>
      <c r="Q15" s="56">
        <f>'Bolton Hill SC'!Q15</f>
        <v>0</v>
      </c>
      <c r="R15" s="56">
        <f>'Bolton Hill SC'!R15</f>
        <v>0</v>
      </c>
      <c r="S15" s="56">
        <f>'Bolton Hill SC'!S15</f>
        <v>0</v>
      </c>
      <c r="T15" s="56">
        <f>'Bolton Hill SC'!T15</f>
        <v>0</v>
      </c>
      <c r="U15" s="56">
        <f>'Bolton Hill SC'!U15</f>
        <v>0</v>
      </c>
      <c r="V15" s="56">
        <f>'Bolton Hill SC'!V15</f>
        <v>0</v>
      </c>
    </row>
    <row r="16" spans="1:32" ht="13" x14ac:dyDescent="0.35">
      <c r="A16" s="87" t="s">
        <v>46</v>
      </c>
      <c r="B16" s="87"/>
      <c r="C16" s="57" t="str">
        <f>'Bolton Hill SC'!C16</f>
        <v>Medium/Clay</v>
      </c>
      <c r="D16" s="57" t="str">
        <f>'Bolton Hill SC'!D16</f>
        <v>Medium/Clay</v>
      </c>
      <c r="E16" s="57" t="str">
        <f>'Bolton Hill SC'!E16</f>
        <v>Medium/Clay</v>
      </c>
      <c r="F16" s="57" t="str">
        <f>'Bolton Hill SC'!F16</f>
        <v>Medium/Clay</v>
      </c>
      <c r="G16" s="57" t="str">
        <f>'Bolton Hill SC'!G16</f>
        <v>Medium/Clay</v>
      </c>
      <c r="H16" s="57" t="str">
        <f>'Bolton Hill SC'!H16</f>
        <v>Medium/Clay</v>
      </c>
      <c r="I16" s="57" t="str">
        <f>'Bolton Hill SC'!I16</f>
        <v>Medium/Clay</v>
      </c>
      <c r="J16" s="57" t="str">
        <f>'Bolton Hill SC'!J16</f>
        <v>Medium/Clay</v>
      </c>
      <c r="K16" s="57" t="str">
        <f>'Bolton Hill SC'!K16</f>
        <v>Medium/Clay</v>
      </c>
      <c r="L16" s="57" t="str">
        <f>'Bolton Hill SC'!L16</f>
        <v>Medium/Clay</v>
      </c>
      <c r="M16" s="57" t="str">
        <f>'Bolton Hill SC'!M16</f>
        <v>Medium/Clay</v>
      </c>
      <c r="N16" s="57" t="str">
        <f>'Bolton Hill SC'!N16</f>
        <v>Medium/Clay</v>
      </c>
      <c r="O16" s="57" t="str">
        <f>'Bolton Hill SC'!O16</f>
        <v>Medium/Clay</v>
      </c>
      <c r="P16" s="57" t="str">
        <f>'Bolton Hill SC'!P16</f>
        <v>Medium/Clay</v>
      </c>
      <c r="Q16" s="57">
        <f>'Bolton Hill SC'!Q16</f>
        <v>0</v>
      </c>
      <c r="R16" s="57">
        <f>'Bolton Hill SC'!R16</f>
        <v>0</v>
      </c>
      <c r="S16" s="57">
        <f>'Bolton Hill SC'!S16</f>
        <v>0</v>
      </c>
      <c r="T16" s="57">
        <f>'Bolton Hill SC'!T16</f>
        <v>0</v>
      </c>
      <c r="U16" s="57">
        <f>'Bolton Hill SC'!U16</f>
        <v>0</v>
      </c>
      <c r="V16" s="57">
        <f>'Bolton Hill SC'!V16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47.3</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47.3</v>
      </c>
      <c r="E17" s="42">
        <f t="shared" si="0"/>
        <v>47.3</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79.899999999999991</v>
      </c>
      <c r="N17" s="42">
        <f t="shared" si="0"/>
        <v>79.899999999999991</v>
      </c>
      <c r="O17" s="42">
        <f t="shared" si="0"/>
        <v>79.899999999999991</v>
      </c>
      <c r="P17" s="42">
        <f t="shared" si="0"/>
        <v>79.899999999999991</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47.228965000000002</v>
      </c>
      <c r="D18" s="43">
        <f>$D28</f>
        <v>47.228965000000002</v>
      </c>
      <c r="E18" s="43">
        <f>$D29</f>
        <v>47.228965000000002</v>
      </c>
      <c r="F18" s="43">
        <f>$D30</f>
        <v>76.175749999999994</v>
      </c>
      <c r="G18" s="43">
        <f>$D31</f>
        <v>76.175749999999994</v>
      </c>
      <c r="H18" s="43">
        <f>$D32</f>
        <v>76.175749999999994</v>
      </c>
      <c r="I18" s="43">
        <f>$D33</f>
        <v>76.175749999999994</v>
      </c>
      <c r="J18" s="43">
        <f>$D34</f>
        <v>76.175749999999994</v>
      </c>
      <c r="K18" s="43">
        <f>$D35</f>
        <v>76.175749999999994</v>
      </c>
      <c r="L18" s="43">
        <f>$D36</f>
        <v>76.175749999999994</v>
      </c>
      <c r="M18" s="43">
        <f>$D37</f>
        <v>76.175749999999994</v>
      </c>
      <c r="N18" s="43">
        <f>$D38</f>
        <v>76.175749999999994</v>
      </c>
      <c r="O18" s="43">
        <f>$D39</f>
        <v>76.175749999999994</v>
      </c>
      <c r="P18" s="43">
        <f>$D40</f>
        <v>76.175749999999994</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-7.1034999999994852E-2</v>
      </c>
      <c r="D19" s="43">
        <f t="shared" ref="D19:V19" si="1">D18-D17</f>
        <v>-7.1034999999994852E-2</v>
      </c>
      <c r="E19" s="43">
        <f t="shared" si="1"/>
        <v>-7.1034999999994852E-2</v>
      </c>
      <c r="F19" s="43">
        <f t="shared" si="1"/>
        <v>-3.7242499999999978</v>
      </c>
      <c r="G19" s="43">
        <f t="shared" si="1"/>
        <v>-3.7242499999999978</v>
      </c>
      <c r="H19" s="43">
        <f t="shared" si="1"/>
        <v>-3.7242499999999978</v>
      </c>
      <c r="I19" s="43">
        <f t="shared" si="1"/>
        <v>-3.7242499999999978</v>
      </c>
      <c r="J19" s="43">
        <f t="shared" si="1"/>
        <v>-3.7242499999999978</v>
      </c>
      <c r="K19" s="43">
        <f t="shared" si="1"/>
        <v>-3.7242499999999978</v>
      </c>
      <c r="L19" s="43">
        <f t="shared" si="1"/>
        <v>-3.7242499999999978</v>
      </c>
      <c r="M19" s="43">
        <f t="shared" si="1"/>
        <v>-3.7242499999999978</v>
      </c>
      <c r="N19" s="43">
        <f t="shared" si="1"/>
        <v>-3.7242499999999978</v>
      </c>
      <c r="O19" s="43">
        <f t="shared" si="1"/>
        <v>-3.7242499999999978</v>
      </c>
      <c r="P19" s="43">
        <f t="shared" si="1"/>
        <v>-3.7242499999999978</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c r="S23" s="37" t="s">
        <v>59</v>
      </c>
      <c r="T23" s="37"/>
      <c r="U23" s="37"/>
      <c r="V23" s="38"/>
      <c r="W23" s="38"/>
    </row>
    <row r="24" spans="1:32" s="14" customFormat="1" x14ac:dyDescent="0.35">
      <c r="A24" s="19"/>
      <c r="B24" s="41"/>
      <c r="C24" s="40">
        <v>0.05</v>
      </c>
      <c r="D24" s="40">
        <v>133</v>
      </c>
      <c r="E24" s="40">
        <v>143</v>
      </c>
      <c r="F24" s="40">
        <v>186</v>
      </c>
      <c r="G24" s="40">
        <v>2.91</v>
      </c>
      <c r="H24" s="40">
        <v>17.7</v>
      </c>
      <c r="I24" s="40">
        <v>4.49</v>
      </c>
      <c r="J24" s="40">
        <v>0.06</v>
      </c>
      <c r="K24" s="1">
        <v>0.05</v>
      </c>
      <c r="L24" s="40">
        <v>1.33</v>
      </c>
      <c r="M24" s="40">
        <v>1.76</v>
      </c>
      <c r="N24" s="40">
        <v>722</v>
      </c>
      <c r="O24" s="40">
        <v>1313</v>
      </c>
      <c r="P24" s="40">
        <v>24.7</v>
      </c>
      <c r="Q24" s="40">
        <v>92.8</v>
      </c>
      <c r="R24" s="40"/>
      <c r="S24" s="40">
        <v>1.07</v>
      </c>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2</v>
      </c>
      <c r="B27" s="39">
        <v>155</v>
      </c>
      <c r="C27" s="3">
        <f>IF(C$23="%w/w SAR",((C$24*10)*$B27),IF(C$23="%w/w DM",(((C$24*10)*($B$24/100))*$B27),IF(C$23="kg/t SAR",(C$24*$B27),IF(C$23="kg/t DM",((C$24*($B$24/100))*$B27),IF(C$23="mg/kg SAR",((C$24*0.001)*$B27),IF(C$23="mg/kg DM",(((C$24*0.001)*($B$24/100))*$B27),0))))))</f>
        <v>77.5</v>
      </c>
      <c r="D27" s="3">
        <f>(IF(D$23="%w/w SAR",((D$24*10)*$B27),IF(D$23="%w/w DM",(((D$24*10)*($B$24/100))*$B27),IF(D$23="kg/t SAR",(D$24*$B27),IF(D$23="kg/t DM",((D$24*($B$24/100))*$B27),IF(D$23="mg/kg SAR",((D$24*0.001)*$B27),IF(D$23="mg/kg DM",(((D$24*0.001)*($B$24/100))*$B27),"0")))))))*2.291</f>
        <v>47.228965000000002</v>
      </c>
      <c r="E27" s="3">
        <f>(IF(E$23="%w/w SAR",((E$24*10)*$B27),IF(E$23="%w/w DM",(((E$24*10)*($B$24/100))*$B27),IF(E$23="kg/t SAR",(E$24*$B27),IF(E$23="kg/t DM",((E$24*($B$24/100))*$B27),IF(E$23="mg/kg SAR",((E$24*0.001)*$B27),IF(E$23="mg/kg DM",(((E$24*0.001)*($B$24/100))*$B27),"0")))))))*1.205</f>
        <v>26.708825000000004</v>
      </c>
      <c r="F27" s="3">
        <f>(IF(F$23="%w/w SAR",((F$24*10)*$B27),IF(F$23="%w/w DM",(((F$24*10)*($B$24/100))*$B27),IF(F$23="kg/t SAR",(F$24*$B27),IF(F$23="kg/t DM",((F$24*($B$24/100))*$B27),IF(F$23="mg/kg SAR",((F$24*0.001)*$B27),IF(F$23="mg/kg DM",(((F$24*0.001)*($B$24/100))*$B27),"0")))))))*1.658</f>
        <v>47.800139999999992</v>
      </c>
      <c r="G27" s="3">
        <f t="shared" ref="G27:P42" si="2">IF(G$23="%w/w SAR",((G$24*10)*$B27),IF(G$23="%w/w DM",(((G$24*10)*($B$24/100))*$B27),IF(G$23="kg/t SAR",(G$24*$B27),IF(G$23="kg/t DM",((G$24*($B$24/100))*$B27),IF(G$23="mg/kg SAR",((G$24*0.001)*$B27),IF(G$23="mg/kg DM",(((G$24*0.001)*($B$24/100))*$B27),0))))))</f>
        <v>0.45105000000000006</v>
      </c>
      <c r="H27" s="3">
        <f t="shared" si="2"/>
        <v>2.7435</v>
      </c>
      <c r="I27" s="3">
        <f t="shared" si="2"/>
        <v>0.69594999999999996</v>
      </c>
      <c r="J27" s="3">
        <f t="shared" si="2"/>
        <v>9.300000000000001E-3</v>
      </c>
      <c r="K27" s="3">
        <f t="shared" si="2"/>
        <v>7.7499999999999999E-3</v>
      </c>
      <c r="L27" s="3">
        <f t="shared" si="2"/>
        <v>0.20615</v>
      </c>
      <c r="M27" s="3">
        <f t="shared" si="2"/>
        <v>0.27279999999999999</v>
      </c>
      <c r="N27" s="3">
        <f t="shared" si="2"/>
        <v>111.91</v>
      </c>
      <c r="O27" s="3">
        <f t="shared" si="2"/>
        <v>203.51499999999999</v>
      </c>
      <c r="P27" s="3">
        <f t="shared" si="2"/>
        <v>3.8285</v>
      </c>
      <c r="Q27" s="3">
        <f>(IF(Q$23="%w/w SAR",((Q$24*10)*$B27),IF(Q$23="%w/w DM",(((Q$24*10)*($B$24/100))*$B27),IF(Q$23="kg/t SAR",(Q$24*$B27),IF(Q$23="kg/t DM",((Q$24*($B$24/100))*$B27),IF(Q$23="mg/kg SAR",((Q$24*0.001)*$B27),IF(Q$23="mg/kg DM",(((Q$24*0.001)*($B$24/100))*$B27),0)))))))*2.5</f>
        <v>35.959999999999994</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0.16585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3A</v>
      </c>
      <c r="B28" s="39">
        <v>155</v>
      </c>
      <c r="C28" s="3">
        <f t="shared" ref="C28:C46" si="3">IF(C$23="%w/w SAR",((C$24*10)*$B28),IF(C$23="%w/w DM",(((C$24*10)*($B$24/100))*$B28),IF(C$23="kg/t SAR",(C$24*$B28),IF(C$23="kg/t DM",((C$24*($B$24/100))*$B28),IF(C$23="mg/kg SAR",((C$24*0.001)*$B28),IF(C$23="mg/kg DM",(((C$24*0.001)*($B$24/100))*$B28),0))))))</f>
        <v>77.5</v>
      </c>
      <c r="D28" s="3">
        <f t="shared" ref="D28:D46" si="4">(IF(D$23="%w/w SAR",((D$24*10)*$B28),IF(D$23="%w/w DM",(((D$24*10)*($B$24/100))*$B28),IF(D$23="kg/t SAR",(D$24*$B28),IF(D$23="kg/t DM",((D$24*($B$24/100))*$B28),IF(D$23="mg/kg SAR",((D$24*0.001)*$B28),IF(D$23="mg/kg DM",(((D$24*0.001)*($B$24/100))*$B28),"0")))))))*2.291</f>
        <v>47.228965000000002</v>
      </c>
      <c r="E28" s="3">
        <f t="shared" ref="E28:E46" si="5">(IF(E$23="%w/w SAR",((E$24*10)*$B28),IF(E$23="%w/w DM",(((E$24*10)*($B$24/100))*$B28),IF(E$23="kg/t SAR",(E$24*$B28),IF(E$23="kg/t DM",((E$24*($B$24/100))*$B28),IF(E$23="mg/kg SAR",((E$24*0.001)*$B28),IF(E$23="mg/kg DM",(((E$24*0.001)*($B$24/100))*$B28),"0")))))))*1.205</f>
        <v>26.708825000000004</v>
      </c>
      <c r="F28" s="3">
        <f t="shared" ref="F28:F46" si="6">(IF(F$23="%w/w SAR",((F$24*10)*$B28),IF(F$23="%w/w DM",(((F$24*10)*($B$24/100))*$B28),IF(F$23="kg/t SAR",(F$24*$B28),IF(F$23="kg/t DM",((F$24*($B$24/100))*$B28),IF(F$23="mg/kg SAR",((F$24*0.001)*$B28),IF(F$23="mg/kg DM",(((F$24*0.001)*($B$24/100))*$B28),"0")))))))*1.658</f>
        <v>47.800139999999992</v>
      </c>
      <c r="G28" s="3">
        <f t="shared" si="2"/>
        <v>0.45105000000000006</v>
      </c>
      <c r="H28" s="3">
        <f t="shared" si="2"/>
        <v>2.7435</v>
      </c>
      <c r="I28" s="3">
        <f t="shared" si="2"/>
        <v>0.69594999999999996</v>
      </c>
      <c r="J28" s="3">
        <f t="shared" si="2"/>
        <v>9.300000000000001E-3</v>
      </c>
      <c r="K28" s="3">
        <f t="shared" si="2"/>
        <v>7.7499999999999999E-3</v>
      </c>
      <c r="L28" s="3">
        <f t="shared" si="2"/>
        <v>0.20615</v>
      </c>
      <c r="M28" s="3">
        <f t="shared" si="2"/>
        <v>0.27279999999999999</v>
      </c>
      <c r="N28" s="3">
        <f t="shared" si="2"/>
        <v>111.91</v>
      </c>
      <c r="O28" s="3">
        <f t="shared" si="2"/>
        <v>203.51499999999999</v>
      </c>
      <c r="P28" s="3">
        <f t="shared" si="2"/>
        <v>3.8285</v>
      </c>
      <c r="Q28" s="3">
        <f t="shared" ref="Q28:Q46" si="7">(IF(Q$23="%w/w SAR",((Q$24*10)*$B28),IF(Q$23="%w/w DM",(((Q$24*10)*($B$24/100))*$B28),IF(Q$23="kg/t SAR",(Q$24*$B28),IF(Q$23="kg/t DM",((Q$24*($B$24/100))*$B28),IF(Q$23="mg/kg SAR",((Q$24*0.001)*$B28),IF(Q$23="mg/kg DM",(((Q$24*0.001)*($B$24/100))*$B28),0)))))))*2.5</f>
        <v>35.959999999999994</v>
      </c>
      <c r="R28" s="3">
        <f t="shared" ref="R28:U46" si="8">IF(R$23="%w/w SAR",((R$24*10)*$B28),IF(R$23="%w/w DM",(((R$24*10)*($B$24/100))*$B28),IF(R$23="kg/t SAR",(R$24*$B28),IF(R$23="kg/t DM",((R$24*($B$24/100))*$B28),IF(R$23="mg/kg SAR",((R$24*0.001)*$B28),IF(R$23="mg/kg DM",(((R$24*0.001)*($B$24/100))*$B28),0))))))</f>
        <v>0</v>
      </c>
      <c r="S28" s="3">
        <f t="shared" si="8"/>
        <v>0.16585</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3B</v>
      </c>
      <c r="B29" s="39">
        <v>155</v>
      </c>
      <c r="C29" s="3">
        <f t="shared" si="3"/>
        <v>77.5</v>
      </c>
      <c r="D29" s="3">
        <f t="shared" si="4"/>
        <v>47.228965000000002</v>
      </c>
      <c r="E29" s="3">
        <f t="shared" si="5"/>
        <v>26.708825000000004</v>
      </c>
      <c r="F29" s="3">
        <f t="shared" si="6"/>
        <v>47.800139999999992</v>
      </c>
      <c r="G29" s="3">
        <f t="shared" si="2"/>
        <v>0.45105000000000006</v>
      </c>
      <c r="H29" s="3">
        <f t="shared" si="2"/>
        <v>2.7435</v>
      </c>
      <c r="I29" s="3">
        <f t="shared" si="2"/>
        <v>0.69594999999999996</v>
      </c>
      <c r="J29" s="3">
        <f t="shared" si="2"/>
        <v>9.300000000000001E-3</v>
      </c>
      <c r="K29" s="3">
        <f t="shared" si="2"/>
        <v>7.7499999999999999E-3</v>
      </c>
      <c r="L29" s="3">
        <f t="shared" si="2"/>
        <v>0.20615</v>
      </c>
      <c r="M29" s="3">
        <f t="shared" si="2"/>
        <v>0.27279999999999999</v>
      </c>
      <c r="N29" s="3">
        <f t="shared" si="2"/>
        <v>111.91</v>
      </c>
      <c r="O29" s="3">
        <f t="shared" si="2"/>
        <v>203.51499999999999</v>
      </c>
      <c r="P29" s="3">
        <f t="shared" si="2"/>
        <v>3.8285</v>
      </c>
      <c r="Q29" s="3">
        <f t="shared" si="7"/>
        <v>35.959999999999994</v>
      </c>
      <c r="R29" s="3">
        <f t="shared" si="8"/>
        <v>0</v>
      </c>
      <c r="S29" s="3">
        <f t="shared" si="8"/>
        <v>0.16585</v>
      </c>
      <c r="T29" s="3">
        <f t="shared" si="8"/>
        <v>0</v>
      </c>
      <c r="U29" s="3">
        <f t="shared" si="8"/>
        <v>0</v>
      </c>
      <c r="V29" s="3">
        <f t="shared" si="9"/>
        <v>0</v>
      </c>
      <c r="W29" s="3">
        <f t="shared" si="10"/>
        <v>0</v>
      </c>
      <c r="AB29" s="16"/>
      <c r="AC29" s="16"/>
      <c r="AD29" s="16"/>
      <c r="AE29" s="16"/>
      <c r="AF29" s="16"/>
    </row>
    <row r="30" spans="1:32" s="20" customFormat="1" ht="13" x14ac:dyDescent="0.35">
      <c r="A30" s="33">
        <f>F8</f>
        <v>14</v>
      </c>
      <c r="B30" s="39">
        <v>250</v>
      </c>
      <c r="C30" s="3">
        <f t="shared" si="3"/>
        <v>125</v>
      </c>
      <c r="D30" s="3">
        <f t="shared" si="4"/>
        <v>76.175749999999994</v>
      </c>
      <c r="E30" s="3">
        <f t="shared" si="5"/>
        <v>43.078750000000014</v>
      </c>
      <c r="F30" s="3">
        <f t="shared" si="6"/>
        <v>77.096999999999994</v>
      </c>
      <c r="G30" s="3">
        <f t="shared" si="2"/>
        <v>0.72750000000000004</v>
      </c>
      <c r="H30" s="3">
        <f t="shared" si="2"/>
        <v>4.4249999999999998</v>
      </c>
      <c r="I30" s="3">
        <f t="shared" si="2"/>
        <v>1.1225000000000001</v>
      </c>
      <c r="J30" s="3">
        <f t="shared" si="2"/>
        <v>1.5000000000000001E-2</v>
      </c>
      <c r="K30" s="3">
        <f t="shared" si="2"/>
        <v>1.2500000000000001E-2</v>
      </c>
      <c r="L30" s="3">
        <f t="shared" si="2"/>
        <v>0.33250000000000002</v>
      </c>
      <c r="M30" s="3">
        <f t="shared" si="2"/>
        <v>0.44</v>
      </c>
      <c r="N30" s="3">
        <f t="shared" si="2"/>
        <v>180.5</v>
      </c>
      <c r="O30" s="3">
        <f t="shared" si="2"/>
        <v>328.25</v>
      </c>
      <c r="P30" s="3">
        <f t="shared" si="2"/>
        <v>6.1749999999999998</v>
      </c>
      <c r="Q30" s="3">
        <f t="shared" si="7"/>
        <v>58</v>
      </c>
      <c r="R30" s="3">
        <f t="shared" si="8"/>
        <v>0</v>
      </c>
      <c r="S30" s="3">
        <f t="shared" si="8"/>
        <v>0.26750000000000002</v>
      </c>
      <c r="T30" s="3">
        <f t="shared" si="8"/>
        <v>0</v>
      </c>
      <c r="U30" s="3">
        <f t="shared" si="8"/>
        <v>0</v>
      </c>
      <c r="V30" s="3">
        <f t="shared" si="9"/>
        <v>0</v>
      </c>
      <c r="W30" s="3">
        <f t="shared" si="10"/>
        <v>0</v>
      </c>
      <c r="AB30" s="16"/>
      <c r="AC30" s="16"/>
      <c r="AD30" s="16"/>
      <c r="AE30" s="16"/>
      <c r="AF30" s="16"/>
    </row>
    <row r="31" spans="1:32" s="20" customFormat="1" ht="13" x14ac:dyDescent="0.35">
      <c r="A31" s="33">
        <f>G8</f>
        <v>15</v>
      </c>
      <c r="B31" s="39">
        <v>250</v>
      </c>
      <c r="C31" s="3">
        <f t="shared" si="3"/>
        <v>125</v>
      </c>
      <c r="D31" s="3">
        <f t="shared" si="4"/>
        <v>76.175749999999994</v>
      </c>
      <c r="E31" s="3">
        <f t="shared" si="5"/>
        <v>43.078750000000014</v>
      </c>
      <c r="F31" s="3">
        <f t="shared" si="6"/>
        <v>77.096999999999994</v>
      </c>
      <c r="G31" s="3">
        <f t="shared" si="2"/>
        <v>0.72750000000000004</v>
      </c>
      <c r="H31" s="3">
        <f t="shared" si="2"/>
        <v>4.4249999999999998</v>
      </c>
      <c r="I31" s="3">
        <f t="shared" si="2"/>
        <v>1.1225000000000001</v>
      </c>
      <c r="J31" s="3">
        <f t="shared" si="2"/>
        <v>1.5000000000000001E-2</v>
      </c>
      <c r="K31" s="3">
        <f t="shared" si="2"/>
        <v>1.2500000000000001E-2</v>
      </c>
      <c r="L31" s="3">
        <f t="shared" si="2"/>
        <v>0.33250000000000002</v>
      </c>
      <c r="M31" s="3">
        <f t="shared" si="2"/>
        <v>0.44</v>
      </c>
      <c r="N31" s="3">
        <f t="shared" si="2"/>
        <v>180.5</v>
      </c>
      <c r="O31" s="3">
        <f t="shared" si="2"/>
        <v>328.25</v>
      </c>
      <c r="P31" s="3">
        <f t="shared" si="2"/>
        <v>6.1749999999999998</v>
      </c>
      <c r="Q31" s="3">
        <f t="shared" si="7"/>
        <v>58</v>
      </c>
      <c r="R31" s="3">
        <f t="shared" si="8"/>
        <v>0</v>
      </c>
      <c r="S31" s="3">
        <f t="shared" si="8"/>
        <v>0.26750000000000002</v>
      </c>
      <c r="T31" s="3">
        <f t="shared" si="8"/>
        <v>0</v>
      </c>
      <c r="U31" s="3">
        <f t="shared" si="8"/>
        <v>0</v>
      </c>
      <c r="V31" s="3">
        <f t="shared" si="9"/>
        <v>0</v>
      </c>
      <c r="W31" s="3">
        <f t="shared" si="10"/>
        <v>0</v>
      </c>
      <c r="AB31" s="16"/>
      <c r="AC31" s="16"/>
      <c r="AD31" s="16"/>
      <c r="AE31" s="16"/>
      <c r="AF31" s="16"/>
    </row>
    <row r="32" spans="1:32" s="20" customFormat="1" ht="13" x14ac:dyDescent="0.35">
      <c r="A32" s="33">
        <f>H8</f>
        <v>16</v>
      </c>
      <c r="B32" s="39">
        <v>250</v>
      </c>
      <c r="C32" s="3">
        <f t="shared" si="3"/>
        <v>125</v>
      </c>
      <c r="D32" s="3">
        <f t="shared" si="4"/>
        <v>76.175749999999994</v>
      </c>
      <c r="E32" s="3">
        <f t="shared" si="5"/>
        <v>43.078750000000014</v>
      </c>
      <c r="F32" s="3">
        <f t="shared" si="6"/>
        <v>77.096999999999994</v>
      </c>
      <c r="G32" s="3">
        <f t="shared" si="2"/>
        <v>0.72750000000000004</v>
      </c>
      <c r="H32" s="3">
        <f t="shared" si="2"/>
        <v>4.4249999999999998</v>
      </c>
      <c r="I32" s="3">
        <f t="shared" si="2"/>
        <v>1.1225000000000001</v>
      </c>
      <c r="J32" s="3">
        <f t="shared" si="2"/>
        <v>1.5000000000000001E-2</v>
      </c>
      <c r="K32" s="3">
        <f t="shared" si="2"/>
        <v>1.2500000000000001E-2</v>
      </c>
      <c r="L32" s="3">
        <f t="shared" si="2"/>
        <v>0.33250000000000002</v>
      </c>
      <c r="M32" s="3">
        <f t="shared" si="2"/>
        <v>0.44</v>
      </c>
      <c r="N32" s="3">
        <f t="shared" si="2"/>
        <v>180.5</v>
      </c>
      <c r="O32" s="3">
        <f t="shared" si="2"/>
        <v>328.25</v>
      </c>
      <c r="P32" s="3">
        <f t="shared" si="2"/>
        <v>6.1749999999999998</v>
      </c>
      <c r="Q32" s="3">
        <f t="shared" si="7"/>
        <v>58</v>
      </c>
      <c r="R32" s="3">
        <f t="shared" si="8"/>
        <v>0</v>
      </c>
      <c r="S32" s="3">
        <f t="shared" si="8"/>
        <v>0.26750000000000002</v>
      </c>
      <c r="T32" s="3">
        <f t="shared" si="8"/>
        <v>0</v>
      </c>
      <c r="U32" s="3">
        <f t="shared" si="8"/>
        <v>0</v>
      </c>
      <c r="V32" s="3">
        <f t="shared" si="9"/>
        <v>0</v>
      </c>
      <c r="W32" s="3">
        <f t="shared" si="10"/>
        <v>0</v>
      </c>
      <c r="AB32" s="16"/>
      <c r="AC32" s="16"/>
      <c r="AD32" s="16"/>
      <c r="AE32" s="16"/>
      <c r="AF32" s="16"/>
    </row>
    <row r="33" spans="1:32" s="20" customFormat="1" ht="13" x14ac:dyDescent="0.35">
      <c r="A33" s="33">
        <f>I8</f>
        <v>17</v>
      </c>
      <c r="B33" s="39">
        <v>250</v>
      </c>
      <c r="C33" s="3">
        <f t="shared" si="3"/>
        <v>125</v>
      </c>
      <c r="D33" s="3">
        <f t="shared" si="4"/>
        <v>76.175749999999994</v>
      </c>
      <c r="E33" s="3">
        <f t="shared" si="5"/>
        <v>43.078750000000014</v>
      </c>
      <c r="F33" s="3">
        <f t="shared" si="6"/>
        <v>77.096999999999994</v>
      </c>
      <c r="G33" s="3">
        <f t="shared" si="2"/>
        <v>0.72750000000000004</v>
      </c>
      <c r="H33" s="3">
        <f t="shared" si="2"/>
        <v>4.4249999999999998</v>
      </c>
      <c r="I33" s="3">
        <f t="shared" si="2"/>
        <v>1.1225000000000001</v>
      </c>
      <c r="J33" s="3">
        <f t="shared" si="2"/>
        <v>1.5000000000000001E-2</v>
      </c>
      <c r="K33" s="3">
        <f t="shared" si="2"/>
        <v>1.2500000000000001E-2</v>
      </c>
      <c r="L33" s="3">
        <f t="shared" si="2"/>
        <v>0.33250000000000002</v>
      </c>
      <c r="M33" s="3">
        <f t="shared" si="2"/>
        <v>0.44</v>
      </c>
      <c r="N33" s="3">
        <f t="shared" si="2"/>
        <v>180.5</v>
      </c>
      <c r="O33" s="3">
        <f t="shared" si="2"/>
        <v>328.25</v>
      </c>
      <c r="P33" s="3">
        <f t="shared" si="2"/>
        <v>6.1749999999999998</v>
      </c>
      <c r="Q33" s="3">
        <f t="shared" si="7"/>
        <v>58</v>
      </c>
      <c r="R33" s="3">
        <f t="shared" si="8"/>
        <v>0</v>
      </c>
      <c r="S33" s="3">
        <f t="shared" si="8"/>
        <v>0.26750000000000002</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v>250</v>
      </c>
      <c r="C34" s="3">
        <f t="shared" si="3"/>
        <v>125</v>
      </c>
      <c r="D34" s="3">
        <f t="shared" si="4"/>
        <v>76.175749999999994</v>
      </c>
      <c r="E34" s="3">
        <f t="shared" si="5"/>
        <v>43.078750000000014</v>
      </c>
      <c r="F34" s="3">
        <f t="shared" si="6"/>
        <v>77.096999999999994</v>
      </c>
      <c r="G34" s="3">
        <f t="shared" si="2"/>
        <v>0.72750000000000004</v>
      </c>
      <c r="H34" s="3">
        <f t="shared" si="2"/>
        <v>4.4249999999999998</v>
      </c>
      <c r="I34" s="3">
        <f t="shared" si="2"/>
        <v>1.1225000000000001</v>
      </c>
      <c r="J34" s="3">
        <f t="shared" si="2"/>
        <v>1.5000000000000001E-2</v>
      </c>
      <c r="K34" s="3">
        <f t="shared" si="2"/>
        <v>1.2500000000000001E-2</v>
      </c>
      <c r="L34" s="3">
        <f t="shared" si="2"/>
        <v>0.33250000000000002</v>
      </c>
      <c r="M34" s="3">
        <f t="shared" si="2"/>
        <v>0.44</v>
      </c>
      <c r="N34" s="3">
        <f t="shared" si="2"/>
        <v>180.5</v>
      </c>
      <c r="O34" s="3">
        <f t="shared" si="2"/>
        <v>328.25</v>
      </c>
      <c r="P34" s="3">
        <f t="shared" si="2"/>
        <v>6.1749999999999998</v>
      </c>
      <c r="Q34" s="3">
        <f t="shared" si="7"/>
        <v>58</v>
      </c>
      <c r="R34" s="3">
        <f t="shared" si="8"/>
        <v>0</v>
      </c>
      <c r="S34" s="3">
        <f t="shared" si="8"/>
        <v>0.26750000000000002</v>
      </c>
      <c r="T34" s="3">
        <f t="shared" si="8"/>
        <v>0</v>
      </c>
      <c r="U34" s="3">
        <f t="shared" si="8"/>
        <v>0</v>
      </c>
      <c r="V34" s="3">
        <f t="shared" si="9"/>
        <v>0</v>
      </c>
      <c r="W34" s="3">
        <f t="shared" si="10"/>
        <v>0</v>
      </c>
      <c r="AB34" s="16"/>
      <c r="AC34" s="16"/>
      <c r="AD34" s="16"/>
      <c r="AE34" s="16"/>
      <c r="AF34" s="16"/>
    </row>
    <row r="35" spans="1:32" s="20" customFormat="1" ht="13" x14ac:dyDescent="0.35">
      <c r="A35" s="33">
        <f>K8</f>
        <v>26</v>
      </c>
      <c r="B35" s="39">
        <v>250</v>
      </c>
      <c r="C35" s="3">
        <f t="shared" si="3"/>
        <v>125</v>
      </c>
      <c r="D35" s="3">
        <f t="shared" si="4"/>
        <v>76.175749999999994</v>
      </c>
      <c r="E35" s="3">
        <f t="shared" si="5"/>
        <v>43.078750000000014</v>
      </c>
      <c r="F35" s="3">
        <f t="shared" si="6"/>
        <v>77.096999999999994</v>
      </c>
      <c r="G35" s="3">
        <f t="shared" si="2"/>
        <v>0.72750000000000004</v>
      </c>
      <c r="H35" s="3">
        <f t="shared" si="2"/>
        <v>4.4249999999999998</v>
      </c>
      <c r="I35" s="3">
        <f t="shared" si="2"/>
        <v>1.1225000000000001</v>
      </c>
      <c r="J35" s="3">
        <f t="shared" si="2"/>
        <v>1.5000000000000001E-2</v>
      </c>
      <c r="K35" s="3">
        <f t="shared" si="2"/>
        <v>1.2500000000000001E-2</v>
      </c>
      <c r="L35" s="3">
        <f t="shared" si="2"/>
        <v>0.33250000000000002</v>
      </c>
      <c r="M35" s="3">
        <f t="shared" si="2"/>
        <v>0.44</v>
      </c>
      <c r="N35" s="3">
        <f t="shared" si="2"/>
        <v>180.5</v>
      </c>
      <c r="O35" s="3">
        <f t="shared" si="2"/>
        <v>328.25</v>
      </c>
      <c r="P35" s="3">
        <f t="shared" si="2"/>
        <v>6.1749999999999998</v>
      </c>
      <c r="Q35" s="3">
        <f t="shared" si="7"/>
        <v>58</v>
      </c>
      <c r="R35" s="3">
        <f t="shared" si="8"/>
        <v>0</v>
      </c>
      <c r="S35" s="3">
        <f t="shared" si="8"/>
        <v>0.26750000000000002</v>
      </c>
      <c r="T35" s="3">
        <f t="shared" si="8"/>
        <v>0</v>
      </c>
      <c r="U35" s="3">
        <f t="shared" si="8"/>
        <v>0</v>
      </c>
      <c r="V35" s="3">
        <f t="shared" si="9"/>
        <v>0</v>
      </c>
      <c r="W35" s="3">
        <f t="shared" si="10"/>
        <v>0</v>
      </c>
      <c r="AB35" s="16"/>
      <c r="AC35" s="16"/>
      <c r="AD35" s="16"/>
      <c r="AE35" s="16"/>
      <c r="AF35" s="16"/>
    </row>
    <row r="36" spans="1:32" s="20" customFormat="1" ht="13" x14ac:dyDescent="0.35">
      <c r="A36" s="33">
        <f>L8</f>
        <v>27</v>
      </c>
      <c r="B36" s="39">
        <v>250</v>
      </c>
      <c r="C36" s="3">
        <f t="shared" si="3"/>
        <v>125</v>
      </c>
      <c r="D36" s="3">
        <f t="shared" si="4"/>
        <v>76.175749999999994</v>
      </c>
      <c r="E36" s="3">
        <f t="shared" si="5"/>
        <v>43.078750000000014</v>
      </c>
      <c r="F36" s="3">
        <f t="shared" si="6"/>
        <v>77.096999999999994</v>
      </c>
      <c r="G36" s="3">
        <f t="shared" si="2"/>
        <v>0.72750000000000004</v>
      </c>
      <c r="H36" s="3">
        <f t="shared" si="2"/>
        <v>4.4249999999999998</v>
      </c>
      <c r="I36" s="3">
        <f t="shared" si="2"/>
        <v>1.1225000000000001</v>
      </c>
      <c r="J36" s="3">
        <f t="shared" si="2"/>
        <v>1.5000000000000001E-2</v>
      </c>
      <c r="K36" s="3">
        <f t="shared" si="2"/>
        <v>1.2500000000000001E-2</v>
      </c>
      <c r="L36" s="3">
        <f t="shared" si="2"/>
        <v>0.33250000000000002</v>
      </c>
      <c r="M36" s="3">
        <f t="shared" si="2"/>
        <v>0.44</v>
      </c>
      <c r="N36" s="3">
        <f t="shared" si="2"/>
        <v>180.5</v>
      </c>
      <c r="O36" s="3">
        <f t="shared" si="2"/>
        <v>328.25</v>
      </c>
      <c r="P36" s="3">
        <f t="shared" si="2"/>
        <v>6.1749999999999998</v>
      </c>
      <c r="Q36" s="3">
        <f t="shared" si="7"/>
        <v>58</v>
      </c>
      <c r="R36" s="3">
        <f t="shared" si="8"/>
        <v>0</v>
      </c>
      <c r="S36" s="3">
        <f t="shared" si="8"/>
        <v>0.26750000000000002</v>
      </c>
      <c r="T36" s="3">
        <f t="shared" si="8"/>
        <v>0</v>
      </c>
      <c r="U36" s="3">
        <f t="shared" si="8"/>
        <v>0</v>
      </c>
      <c r="V36" s="3">
        <f t="shared" si="9"/>
        <v>0</v>
      </c>
      <c r="W36" s="3">
        <f t="shared" si="10"/>
        <v>0</v>
      </c>
      <c r="AB36" s="16"/>
      <c r="AC36" s="16"/>
      <c r="AD36" s="16"/>
      <c r="AE36" s="16"/>
      <c r="AF36" s="16"/>
    </row>
    <row r="37" spans="1:32" s="20" customFormat="1" ht="13" x14ac:dyDescent="0.35">
      <c r="A37" s="33">
        <f>M8</f>
        <v>28</v>
      </c>
      <c r="B37" s="39">
        <v>250</v>
      </c>
      <c r="C37" s="3">
        <f t="shared" si="3"/>
        <v>125</v>
      </c>
      <c r="D37" s="3">
        <f t="shared" si="4"/>
        <v>76.175749999999994</v>
      </c>
      <c r="E37" s="3">
        <f t="shared" si="5"/>
        <v>43.078750000000014</v>
      </c>
      <c r="F37" s="3">
        <f t="shared" si="6"/>
        <v>77.096999999999994</v>
      </c>
      <c r="G37" s="3">
        <f t="shared" si="2"/>
        <v>0.72750000000000004</v>
      </c>
      <c r="H37" s="3">
        <f t="shared" si="2"/>
        <v>4.4249999999999998</v>
      </c>
      <c r="I37" s="3">
        <f t="shared" si="2"/>
        <v>1.1225000000000001</v>
      </c>
      <c r="J37" s="3">
        <f t="shared" si="2"/>
        <v>1.5000000000000001E-2</v>
      </c>
      <c r="K37" s="3">
        <f t="shared" si="2"/>
        <v>1.2500000000000001E-2</v>
      </c>
      <c r="L37" s="3">
        <f t="shared" si="2"/>
        <v>0.33250000000000002</v>
      </c>
      <c r="M37" s="3">
        <f t="shared" si="2"/>
        <v>0.44</v>
      </c>
      <c r="N37" s="3">
        <f t="shared" si="2"/>
        <v>180.5</v>
      </c>
      <c r="O37" s="3">
        <f t="shared" si="2"/>
        <v>328.25</v>
      </c>
      <c r="P37" s="3">
        <f t="shared" si="2"/>
        <v>6.1749999999999998</v>
      </c>
      <c r="Q37" s="3">
        <f t="shared" si="7"/>
        <v>58</v>
      </c>
      <c r="R37" s="3">
        <f t="shared" si="8"/>
        <v>0</v>
      </c>
      <c r="S37" s="3">
        <f t="shared" si="8"/>
        <v>0.26750000000000002</v>
      </c>
      <c r="T37" s="3">
        <f t="shared" si="8"/>
        <v>0</v>
      </c>
      <c r="U37" s="3">
        <f t="shared" si="8"/>
        <v>0</v>
      </c>
      <c r="V37" s="3">
        <f t="shared" si="9"/>
        <v>0</v>
      </c>
      <c r="W37" s="3">
        <f t="shared" si="10"/>
        <v>0</v>
      </c>
      <c r="AB37" s="16"/>
      <c r="AC37" s="16"/>
      <c r="AD37" s="16"/>
      <c r="AE37" s="16"/>
      <c r="AF37" s="16"/>
    </row>
    <row r="38" spans="1:32" s="20" customFormat="1" ht="13" x14ac:dyDescent="0.35">
      <c r="A38" s="33">
        <f>N8</f>
        <v>29</v>
      </c>
      <c r="B38" s="39">
        <v>250</v>
      </c>
      <c r="C38" s="3">
        <f t="shared" si="3"/>
        <v>125</v>
      </c>
      <c r="D38" s="3">
        <f t="shared" si="4"/>
        <v>76.175749999999994</v>
      </c>
      <c r="E38" s="3">
        <f t="shared" si="5"/>
        <v>43.078750000000014</v>
      </c>
      <c r="F38" s="3">
        <f t="shared" si="6"/>
        <v>77.096999999999994</v>
      </c>
      <c r="G38" s="3">
        <f t="shared" si="2"/>
        <v>0.72750000000000004</v>
      </c>
      <c r="H38" s="3">
        <f t="shared" si="2"/>
        <v>4.4249999999999998</v>
      </c>
      <c r="I38" s="3">
        <f t="shared" si="2"/>
        <v>1.1225000000000001</v>
      </c>
      <c r="J38" s="3">
        <f t="shared" si="2"/>
        <v>1.5000000000000001E-2</v>
      </c>
      <c r="K38" s="3">
        <f t="shared" si="2"/>
        <v>1.2500000000000001E-2</v>
      </c>
      <c r="L38" s="3">
        <f t="shared" si="2"/>
        <v>0.33250000000000002</v>
      </c>
      <c r="M38" s="3">
        <f t="shared" si="2"/>
        <v>0.44</v>
      </c>
      <c r="N38" s="3">
        <f t="shared" si="2"/>
        <v>180.5</v>
      </c>
      <c r="O38" s="3">
        <f t="shared" si="2"/>
        <v>328.25</v>
      </c>
      <c r="P38" s="3">
        <f t="shared" si="2"/>
        <v>6.1749999999999998</v>
      </c>
      <c r="Q38" s="3">
        <f t="shared" si="7"/>
        <v>58</v>
      </c>
      <c r="R38" s="3">
        <f t="shared" si="8"/>
        <v>0</v>
      </c>
      <c r="S38" s="3">
        <f t="shared" si="8"/>
        <v>0.26750000000000002</v>
      </c>
      <c r="T38" s="3">
        <f t="shared" si="8"/>
        <v>0</v>
      </c>
      <c r="U38" s="3">
        <f t="shared" si="8"/>
        <v>0</v>
      </c>
      <c r="V38" s="3">
        <f t="shared" si="9"/>
        <v>0</v>
      </c>
      <c r="W38" s="3">
        <f t="shared" si="10"/>
        <v>0</v>
      </c>
      <c r="AB38" s="16"/>
      <c r="AC38" s="16"/>
      <c r="AD38" s="16"/>
      <c r="AE38" s="16"/>
      <c r="AF38" s="16"/>
    </row>
    <row r="39" spans="1:32" s="20" customFormat="1" ht="13" x14ac:dyDescent="0.35">
      <c r="A39" s="33">
        <f>O8</f>
        <v>30</v>
      </c>
      <c r="B39" s="39">
        <v>250</v>
      </c>
      <c r="C39" s="3">
        <f t="shared" si="3"/>
        <v>125</v>
      </c>
      <c r="D39" s="3">
        <f t="shared" si="4"/>
        <v>76.175749999999994</v>
      </c>
      <c r="E39" s="3">
        <f t="shared" si="5"/>
        <v>43.078750000000014</v>
      </c>
      <c r="F39" s="3">
        <f t="shared" si="6"/>
        <v>77.096999999999994</v>
      </c>
      <c r="G39" s="3">
        <f t="shared" si="2"/>
        <v>0.72750000000000004</v>
      </c>
      <c r="H39" s="3">
        <f t="shared" si="2"/>
        <v>4.4249999999999998</v>
      </c>
      <c r="I39" s="3">
        <f t="shared" si="2"/>
        <v>1.1225000000000001</v>
      </c>
      <c r="J39" s="3">
        <f t="shared" si="2"/>
        <v>1.5000000000000001E-2</v>
      </c>
      <c r="K39" s="3">
        <f t="shared" si="2"/>
        <v>1.2500000000000001E-2</v>
      </c>
      <c r="L39" s="3">
        <f t="shared" si="2"/>
        <v>0.33250000000000002</v>
      </c>
      <c r="M39" s="3">
        <f t="shared" si="2"/>
        <v>0.44</v>
      </c>
      <c r="N39" s="3">
        <f t="shared" si="2"/>
        <v>180.5</v>
      </c>
      <c r="O39" s="3">
        <f t="shared" si="2"/>
        <v>328.25</v>
      </c>
      <c r="P39" s="3">
        <f t="shared" si="2"/>
        <v>6.1749999999999998</v>
      </c>
      <c r="Q39" s="3">
        <f t="shared" si="7"/>
        <v>58</v>
      </c>
      <c r="R39" s="3">
        <f t="shared" si="8"/>
        <v>0</v>
      </c>
      <c r="S39" s="3">
        <f t="shared" si="8"/>
        <v>0.26750000000000002</v>
      </c>
      <c r="T39" s="3">
        <f t="shared" si="8"/>
        <v>0</v>
      </c>
      <c r="U39" s="3">
        <f t="shared" si="8"/>
        <v>0</v>
      </c>
      <c r="V39" s="3">
        <f t="shared" si="9"/>
        <v>0</v>
      </c>
      <c r="W39" s="3">
        <f t="shared" si="10"/>
        <v>0</v>
      </c>
      <c r="AB39" s="16"/>
      <c r="AC39" s="16"/>
      <c r="AD39" s="16"/>
      <c r="AE39" s="16"/>
      <c r="AF39" s="16"/>
    </row>
    <row r="40" spans="1:32" s="20" customFormat="1" ht="13" x14ac:dyDescent="0.35">
      <c r="A40" s="33">
        <f>P8</f>
        <v>31</v>
      </c>
      <c r="B40" s="39">
        <v>250</v>
      </c>
      <c r="C40" s="3">
        <f t="shared" si="3"/>
        <v>125</v>
      </c>
      <c r="D40" s="3">
        <f t="shared" si="4"/>
        <v>76.175749999999994</v>
      </c>
      <c r="E40" s="3">
        <f t="shared" si="5"/>
        <v>43.078750000000014</v>
      </c>
      <c r="F40" s="3">
        <f t="shared" si="6"/>
        <v>77.096999999999994</v>
      </c>
      <c r="G40" s="3">
        <f t="shared" si="2"/>
        <v>0.72750000000000004</v>
      </c>
      <c r="H40" s="3">
        <f t="shared" si="2"/>
        <v>4.4249999999999998</v>
      </c>
      <c r="I40" s="3">
        <f t="shared" si="2"/>
        <v>1.1225000000000001</v>
      </c>
      <c r="J40" s="3">
        <f t="shared" si="2"/>
        <v>1.5000000000000001E-2</v>
      </c>
      <c r="K40" s="3">
        <f t="shared" si="2"/>
        <v>1.2500000000000001E-2</v>
      </c>
      <c r="L40" s="3">
        <f t="shared" si="2"/>
        <v>0.33250000000000002</v>
      </c>
      <c r="M40" s="3">
        <f t="shared" si="2"/>
        <v>0.44</v>
      </c>
      <c r="N40" s="3">
        <f t="shared" si="2"/>
        <v>180.5</v>
      </c>
      <c r="O40" s="3">
        <f t="shared" si="2"/>
        <v>328.25</v>
      </c>
      <c r="P40" s="3">
        <f t="shared" si="2"/>
        <v>6.1749999999999998</v>
      </c>
      <c r="Q40" s="3">
        <f t="shared" si="7"/>
        <v>58</v>
      </c>
      <c r="R40" s="3">
        <f t="shared" si="8"/>
        <v>0</v>
      </c>
      <c r="S40" s="3">
        <f t="shared" si="8"/>
        <v>0.26750000000000002</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X25" sqref="X25:Y2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'Bolton Hill SC'!C1:E1</f>
        <v>PAN-009100</v>
      </c>
      <c r="D1" s="99"/>
      <c r="E1" s="99"/>
      <c r="F1" s="88" t="s">
        <v>47</v>
      </c>
      <c r="G1" s="88"/>
      <c r="H1" s="98" t="str">
        <f>'Bolton Hill SC'!H1:J1</f>
        <v>42.3ha</v>
      </c>
      <c r="I1" s="98"/>
      <c r="J1" s="98"/>
      <c r="AB1" s="45"/>
      <c r="AC1" s="45"/>
      <c r="AD1" s="45"/>
      <c r="AE1" s="45" t="s">
        <v>91</v>
      </c>
      <c r="AF1" s="45" t="s">
        <v>92</v>
      </c>
    </row>
    <row r="2" spans="1:32" ht="14" x14ac:dyDescent="0.3">
      <c r="A2" s="88" t="s">
        <v>106</v>
      </c>
      <c r="B2" s="88"/>
      <c r="C2" s="100" t="str">
        <f>'Bolton Hill SC'!C2:E2</f>
        <v>EPR-GP3792SK</v>
      </c>
      <c r="D2" s="99"/>
      <c r="E2" s="99"/>
      <c r="F2" s="88" t="s">
        <v>52</v>
      </c>
      <c r="G2" s="88"/>
      <c r="H2" s="92">
        <v>190902</v>
      </c>
      <c r="I2" s="92"/>
      <c r="J2" s="92"/>
      <c r="AB2" s="46" t="s">
        <v>61</v>
      </c>
      <c r="AC2" s="46" t="s">
        <v>80</v>
      </c>
      <c r="AD2" s="45" t="s">
        <v>88</v>
      </c>
      <c r="AE2" s="45" t="s">
        <v>73</v>
      </c>
      <c r="AF2" s="45">
        <v>8.4</v>
      </c>
    </row>
    <row r="3" spans="1:32" ht="14" x14ac:dyDescent="0.3">
      <c r="A3" s="89" t="s">
        <v>44</v>
      </c>
      <c r="B3" s="90"/>
      <c r="C3" s="98" t="str">
        <f>'Bolton Hill SC'!C3:E3</f>
        <v>ByProduct Recovery Ltd</v>
      </c>
      <c r="D3" s="98"/>
      <c r="E3" s="98"/>
      <c r="F3" s="88" t="s">
        <v>107</v>
      </c>
      <c r="G3" s="88"/>
      <c r="H3" s="92" t="s">
        <v>90</v>
      </c>
      <c r="I3" s="92"/>
      <c r="J3" s="92"/>
      <c r="AB3" s="46" t="s">
        <v>62</v>
      </c>
      <c r="AC3" s="46" t="s">
        <v>81</v>
      </c>
      <c r="AD3" s="45" t="s">
        <v>89</v>
      </c>
      <c r="AE3" s="45" t="s">
        <v>74</v>
      </c>
      <c r="AF3" s="45">
        <v>8.6</v>
      </c>
    </row>
    <row r="4" spans="1:32" ht="14" x14ac:dyDescent="0.3">
      <c r="A4" s="88" t="s">
        <v>0</v>
      </c>
      <c r="B4" s="88"/>
      <c r="C4" s="98" t="str">
        <f>'Bolton Hill SC'!C4:E4</f>
        <v>Ffynnon Cyff, Ferwig, Cardigan, Ceredigion, SA43 1QD</v>
      </c>
      <c r="D4" s="98"/>
      <c r="E4" s="98"/>
      <c r="F4" s="96" t="s">
        <v>1</v>
      </c>
      <c r="G4" s="96"/>
      <c r="H4" s="92" t="s">
        <v>127</v>
      </c>
      <c r="I4" s="92"/>
      <c r="J4" s="92"/>
      <c r="AB4" s="46" t="s">
        <v>57</v>
      </c>
      <c r="AC4" s="47" t="s">
        <v>82</v>
      </c>
      <c r="AD4" s="45" t="s">
        <v>90</v>
      </c>
      <c r="AE4" s="45" t="s">
        <v>75</v>
      </c>
      <c r="AF4" s="45">
        <v>8.8000000000000007</v>
      </c>
    </row>
    <row r="5" spans="1:32" ht="14" x14ac:dyDescent="0.3">
      <c r="A5" s="88" t="s">
        <v>51</v>
      </c>
      <c r="B5" s="88"/>
      <c r="C5" s="98" t="str">
        <f>'Bolton Hill SC'!C5:E5</f>
        <v>Rhiannon Smith</v>
      </c>
      <c r="D5" s="98"/>
      <c r="E5" s="98"/>
      <c r="F5" s="88" t="s">
        <v>45</v>
      </c>
      <c r="G5" s="88"/>
      <c r="H5" s="92">
        <v>6.32</v>
      </c>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'Bolton Hill SC'!C8</f>
        <v>2</v>
      </c>
      <c r="D8" s="56" t="str">
        <f>'Bolton Hill SC'!D8</f>
        <v>3A</v>
      </c>
      <c r="E8" s="56" t="str">
        <f>'Bolton Hill SC'!E8</f>
        <v>3B</v>
      </c>
      <c r="F8" s="56">
        <f>'Bolton Hill SC'!F8</f>
        <v>14</v>
      </c>
      <c r="G8" s="56">
        <f>'Bolton Hill SC'!G8</f>
        <v>15</v>
      </c>
      <c r="H8" s="56">
        <f>'Bolton Hill SC'!H8</f>
        <v>16</v>
      </c>
      <c r="I8" s="56">
        <f>'Bolton Hill SC'!I8</f>
        <v>17</v>
      </c>
      <c r="J8" s="56">
        <f>'Bolton Hill SC'!J8</f>
        <v>19</v>
      </c>
      <c r="K8" s="56">
        <f>'Bolton Hill SC'!K8</f>
        <v>26</v>
      </c>
      <c r="L8" s="56">
        <f>'Bolton Hill SC'!L8</f>
        <v>27</v>
      </c>
      <c r="M8" s="56">
        <f>'Bolton Hill SC'!M8</f>
        <v>28</v>
      </c>
      <c r="N8" s="56">
        <f>'Bolton Hill SC'!N8</f>
        <v>29</v>
      </c>
      <c r="O8" s="56">
        <f>'Bolton Hill SC'!O8</f>
        <v>30</v>
      </c>
      <c r="P8" s="56">
        <f>'Bolton Hill SC'!P8</f>
        <v>31</v>
      </c>
      <c r="Q8" s="56">
        <f>'Bolton Hill SC'!Q8</f>
        <v>0</v>
      </c>
      <c r="R8" s="56">
        <f>'Bolton Hill SC'!R8</f>
        <v>0</v>
      </c>
      <c r="S8" s="56">
        <f>'Bolton Hill SC'!S8</f>
        <v>0</v>
      </c>
      <c r="T8" s="56">
        <f>'Bolton Hill SC'!T8</f>
        <v>0</v>
      </c>
      <c r="U8" s="56">
        <f>'Bolton Hill SC'!U8</f>
        <v>0</v>
      </c>
      <c r="V8" s="56">
        <f>'Bolton Hill SC'!V8</f>
        <v>0</v>
      </c>
      <c r="AB8" s="52"/>
      <c r="AC8" s="51"/>
      <c r="AD8" s="45"/>
      <c r="AE8" s="45" t="s">
        <v>98</v>
      </c>
      <c r="AF8" s="45">
        <v>2.1</v>
      </c>
    </row>
    <row r="9" spans="1:32" ht="14" x14ac:dyDescent="0.3">
      <c r="A9" s="88" t="s">
        <v>3</v>
      </c>
      <c r="B9" s="88"/>
      <c r="C9" s="56">
        <f>'Bolton Hill SC'!C9</f>
        <v>1</v>
      </c>
      <c r="D9" s="56">
        <f>'Bolton Hill SC'!D9</f>
        <v>1</v>
      </c>
      <c r="E9" s="56">
        <f>'Bolton Hill SC'!E9</f>
        <v>1</v>
      </c>
      <c r="F9" s="56" t="str">
        <f>'Bolton Hill SC'!F9</f>
        <v>M</v>
      </c>
      <c r="G9" s="56" t="str">
        <f>'Bolton Hill SC'!G9</f>
        <v>M</v>
      </c>
      <c r="H9" s="56" t="str">
        <f>'Bolton Hill SC'!H9</f>
        <v>M</v>
      </c>
      <c r="I9" s="56" t="str">
        <f>'Bolton Hill SC'!I9</f>
        <v>M</v>
      </c>
      <c r="J9" s="56" t="str">
        <f>'Bolton Hill SC'!J9</f>
        <v>M</v>
      </c>
      <c r="K9" s="56" t="str">
        <f>'Bolton Hill SC'!K9</f>
        <v>M</v>
      </c>
      <c r="L9" s="56" t="str">
        <f>'Bolton Hill SC'!L9</f>
        <v>M</v>
      </c>
      <c r="M9" s="56" t="str">
        <f>'Bolton Hill SC'!M9</f>
        <v>M</v>
      </c>
      <c r="N9" s="56" t="str">
        <f>'Bolton Hill SC'!N9</f>
        <v>M</v>
      </c>
      <c r="O9" s="56" t="str">
        <f>'Bolton Hill SC'!O9</f>
        <v>M</v>
      </c>
      <c r="P9" s="56" t="str">
        <f>'Bolton Hill SC'!P9</f>
        <v>M</v>
      </c>
      <c r="Q9" s="56">
        <f>'Bolton Hill SC'!Q9</f>
        <v>0</v>
      </c>
      <c r="R9" s="56">
        <f>'Bolton Hill SC'!R9</f>
        <v>0</v>
      </c>
      <c r="S9" s="56">
        <f>'Bolton Hill SC'!S9</f>
        <v>0</v>
      </c>
      <c r="T9" s="56">
        <f>'Bolton Hill SC'!T9</f>
        <v>0</v>
      </c>
      <c r="U9" s="56">
        <f>'Bolton Hill SC'!U9</f>
        <v>0</v>
      </c>
      <c r="V9" s="56">
        <f>'Bolton Hill SC'!V9</f>
        <v>0</v>
      </c>
      <c r="AB9" s="46"/>
      <c r="AC9" s="51"/>
      <c r="AD9" s="45"/>
      <c r="AE9" s="45" t="s">
        <v>77</v>
      </c>
      <c r="AF9" s="45">
        <v>5.9</v>
      </c>
    </row>
    <row r="10" spans="1:32" ht="14" x14ac:dyDescent="0.3">
      <c r="A10" s="88" t="s">
        <v>4</v>
      </c>
      <c r="B10" s="88"/>
      <c r="C10" s="56">
        <f>'Bolton Hill SC'!C10</f>
        <v>6.6</v>
      </c>
      <c r="D10" s="56">
        <f>'Bolton Hill SC'!D10</f>
        <v>6.4</v>
      </c>
      <c r="E10" s="56">
        <f>'Bolton Hill SC'!E10</f>
        <v>6.3</v>
      </c>
      <c r="F10" s="56">
        <f>'Bolton Hill SC'!F10</f>
        <v>6.4</v>
      </c>
      <c r="G10" s="56">
        <f>'Bolton Hill SC'!G10</f>
        <v>6</v>
      </c>
      <c r="H10" s="56">
        <f>'Bolton Hill SC'!H10</f>
        <v>6.1</v>
      </c>
      <c r="I10" s="56">
        <f>'Bolton Hill SC'!I10</f>
        <v>6</v>
      </c>
      <c r="J10" s="56">
        <f>'Bolton Hill SC'!J10</f>
        <v>6.4</v>
      </c>
      <c r="K10" s="56">
        <f>'Bolton Hill SC'!K10</f>
        <v>5.6</v>
      </c>
      <c r="L10" s="56">
        <f>'Bolton Hill SC'!L10</f>
        <v>6</v>
      </c>
      <c r="M10" s="56">
        <f>'Bolton Hill SC'!M10</f>
        <v>6.3</v>
      </c>
      <c r="N10" s="56">
        <f>'Bolton Hill SC'!N10</f>
        <v>6.6</v>
      </c>
      <c r="O10" s="56">
        <f>'Bolton Hill SC'!O10</f>
        <v>6.6</v>
      </c>
      <c r="P10" s="56">
        <f>'Bolton Hill SC'!P10</f>
        <v>6.1</v>
      </c>
      <c r="Q10" s="56">
        <f>'Bolton Hill SC'!Q10</f>
        <v>0</v>
      </c>
      <c r="R10" s="56">
        <f>'Bolton Hill SC'!R10</f>
        <v>0</v>
      </c>
      <c r="S10" s="56">
        <f>'Bolton Hill SC'!S10</f>
        <v>0</v>
      </c>
      <c r="T10" s="56">
        <f>'Bolton Hill SC'!T10</f>
        <v>0</v>
      </c>
      <c r="U10" s="56">
        <f>'Bolton Hill SC'!U10</f>
        <v>0</v>
      </c>
      <c r="V10" s="56">
        <f>'Bolton Hill SC'!V10</f>
        <v>0</v>
      </c>
      <c r="AB10" s="46"/>
      <c r="AC10" s="51"/>
      <c r="AD10" s="45"/>
      <c r="AE10" s="45" t="s">
        <v>78</v>
      </c>
      <c r="AF10" s="45">
        <v>1.4</v>
      </c>
    </row>
    <row r="11" spans="1:32" ht="13" x14ac:dyDescent="0.35">
      <c r="A11" s="88" t="s">
        <v>5</v>
      </c>
      <c r="B11" s="88"/>
      <c r="C11" s="56">
        <f>'Bolton Hill SC'!C11</f>
        <v>4</v>
      </c>
      <c r="D11" s="56">
        <f>'Bolton Hill SC'!D11</f>
        <v>3</v>
      </c>
      <c r="E11" s="56">
        <f>'Bolton Hill SC'!E11</f>
        <v>3</v>
      </c>
      <c r="F11" s="56">
        <f>'Bolton Hill SC'!F11</f>
        <v>0</v>
      </c>
      <c r="G11" s="56">
        <f>'Bolton Hill SC'!G11</f>
        <v>0</v>
      </c>
      <c r="H11" s="56">
        <f>'Bolton Hill SC'!H11</f>
        <v>1</v>
      </c>
      <c r="I11" s="56">
        <f>'Bolton Hill SC'!I11</f>
        <v>1</v>
      </c>
      <c r="J11" s="56">
        <f>'Bolton Hill SC'!J11</f>
        <v>0</v>
      </c>
      <c r="K11" s="56">
        <f>'Bolton Hill SC'!K11</f>
        <v>3</v>
      </c>
      <c r="L11" s="56">
        <f>'Bolton Hill SC'!L11</f>
        <v>2</v>
      </c>
      <c r="M11" s="56">
        <f>'Bolton Hill SC'!M11</f>
        <v>0</v>
      </c>
      <c r="N11" s="56">
        <f>'Bolton Hill SC'!N11</f>
        <v>3</v>
      </c>
      <c r="O11" s="56">
        <f>'Bolton Hill SC'!O11</f>
        <v>3</v>
      </c>
      <c r="P11" s="56">
        <f>'Bolton Hill SC'!P11</f>
        <v>1</v>
      </c>
      <c r="Q11" s="56">
        <f>'Bolton Hill SC'!Q11</f>
        <v>0</v>
      </c>
      <c r="R11" s="56">
        <f>'Bolton Hill SC'!R11</f>
        <v>0</v>
      </c>
      <c r="S11" s="56">
        <f>'Bolton Hill SC'!S11</f>
        <v>0</v>
      </c>
      <c r="T11" s="56">
        <f>'Bolton Hill SC'!T11</f>
        <v>0</v>
      </c>
      <c r="U11" s="56">
        <f>'Bolton Hill SC'!U11</f>
        <v>0</v>
      </c>
      <c r="V11" s="56">
        <f>'Bolton Hill SC'!V11</f>
        <v>0</v>
      </c>
      <c r="AB11" s="12"/>
      <c r="AC11" s="12"/>
      <c r="AD11" s="12"/>
      <c r="AE11" s="12"/>
      <c r="AF11" s="12"/>
    </row>
    <row r="12" spans="1:32" ht="14" x14ac:dyDescent="0.3">
      <c r="A12" s="88" t="s">
        <v>6</v>
      </c>
      <c r="B12" s="88"/>
      <c r="C12" s="56">
        <f>'Bolton Hill SC'!C12</f>
        <v>2</v>
      </c>
      <c r="D12" s="56">
        <f>'Bolton Hill SC'!D12</f>
        <v>2</v>
      </c>
      <c r="E12" s="56">
        <f>'Bolton Hill SC'!E12</f>
        <v>2</v>
      </c>
      <c r="F12" s="56">
        <f>'Bolton Hill SC'!F12</f>
        <v>2</v>
      </c>
      <c r="G12" s="56">
        <f>'Bolton Hill SC'!G12</f>
        <v>2</v>
      </c>
      <c r="H12" s="56">
        <f>'Bolton Hill SC'!H12</f>
        <v>3</v>
      </c>
      <c r="I12" s="56">
        <f>'Bolton Hill SC'!I12</f>
        <v>3</v>
      </c>
      <c r="J12" s="56">
        <f>'Bolton Hill SC'!J12</f>
        <v>2</v>
      </c>
      <c r="K12" s="56">
        <f>'Bolton Hill SC'!K12</f>
        <v>2</v>
      </c>
      <c r="L12" s="56">
        <f>'Bolton Hill SC'!L12</f>
        <v>2</v>
      </c>
      <c r="M12" s="56">
        <f>'Bolton Hill SC'!M12</f>
        <v>1</v>
      </c>
      <c r="N12" s="56">
        <f>'Bolton Hill SC'!N12</f>
        <v>2</v>
      </c>
      <c r="O12" s="56">
        <f>'Bolton Hill SC'!O12</f>
        <v>2</v>
      </c>
      <c r="P12" s="56">
        <f>'Bolton Hill SC'!P12</f>
        <v>2</v>
      </c>
      <c r="Q12" s="56">
        <f>'Bolton Hill SC'!Q12</f>
        <v>0</v>
      </c>
      <c r="R12" s="56">
        <f>'Bolton Hill SC'!R12</f>
        <v>0</v>
      </c>
      <c r="S12" s="56">
        <f>'Bolton Hill SC'!S12</f>
        <v>0</v>
      </c>
      <c r="T12" s="56">
        <f>'Bolton Hill SC'!T12</f>
        <v>0</v>
      </c>
      <c r="U12" s="56">
        <f>'Bolton Hill SC'!U12</f>
        <v>0</v>
      </c>
      <c r="V12" s="56">
        <f>'Bolton Hill SC'!V12</f>
        <v>0</v>
      </c>
      <c r="AB12" s="46"/>
      <c r="AC12" s="51"/>
      <c r="AD12" s="45"/>
      <c r="AE12" s="45"/>
      <c r="AF12" s="45"/>
    </row>
    <row r="13" spans="1:32" ht="14" x14ac:dyDescent="0.3">
      <c r="A13" s="88" t="s">
        <v>7</v>
      </c>
      <c r="B13" s="88"/>
      <c r="C13" s="56">
        <f>'Bolton Hill SC'!C13</f>
        <v>0</v>
      </c>
      <c r="D13" s="56">
        <f>'Bolton Hill SC'!D13</f>
        <v>0</v>
      </c>
      <c r="E13" s="56">
        <f>'Bolton Hill SC'!E13</f>
        <v>0</v>
      </c>
      <c r="F13" s="56">
        <f>'Bolton Hill SC'!F13</f>
        <v>0</v>
      </c>
      <c r="G13" s="56">
        <f>'Bolton Hill SC'!G13</f>
        <v>0</v>
      </c>
      <c r="H13" s="56">
        <f>'Bolton Hill SC'!H13</f>
        <v>0</v>
      </c>
      <c r="I13" s="56">
        <f>'Bolton Hill SC'!I13</f>
        <v>0</v>
      </c>
      <c r="J13" s="56">
        <f>'Bolton Hill SC'!J13</f>
        <v>0</v>
      </c>
      <c r="K13" s="56">
        <f>'Bolton Hill SC'!K13</f>
        <v>0</v>
      </c>
      <c r="L13" s="56">
        <f>'Bolton Hill SC'!L13</f>
        <v>0</v>
      </c>
      <c r="M13" s="56">
        <f>'Bolton Hill SC'!M13</f>
        <v>0</v>
      </c>
      <c r="N13" s="56">
        <f>'Bolton Hill SC'!N13</f>
        <v>0</v>
      </c>
      <c r="O13" s="56">
        <f>'Bolton Hill SC'!O13</f>
        <v>0</v>
      </c>
      <c r="P13" s="56">
        <f>'Bolton Hill SC'!P13</f>
        <v>0</v>
      </c>
      <c r="Q13" s="56">
        <f>'Bolton Hill SC'!Q13</f>
        <v>0</v>
      </c>
      <c r="R13" s="56">
        <f>'Bolton Hill SC'!R13</f>
        <v>0</v>
      </c>
      <c r="S13" s="56">
        <f>'Bolton Hill SC'!S13</f>
        <v>0</v>
      </c>
      <c r="T13" s="56">
        <f>'Bolton Hill SC'!T13</f>
        <v>0</v>
      </c>
      <c r="U13" s="56">
        <f>'Bolton Hill SC'!U13</f>
        <v>0</v>
      </c>
      <c r="V13" s="56">
        <f>'Bolton Hill SC'!V13</f>
        <v>0</v>
      </c>
      <c r="AB13" s="46"/>
      <c r="AC13" s="51"/>
      <c r="AD13" s="45"/>
      <c r="AE13" s="45"/>
      <c r="AF13" s="45"/>
    </row>
    <row r="14" spans="1:32" ht="13" x14ac:dyDescent="0.35">
      <c r="A14" s="87" t="s">
        <v>8</v>
      </c>
      <c r="B14" s="87"/>
      <c r="C14" s="57" t="str">
        <f>'Bolton Hill SC'!C14</f>
        <v>Spring wheat/barley</v>
      </c>
      <c r="D14" s="57" t="str">
        <f>'Bolton Hill SC'!D14</f>
        <v>Spring wheat/barley</v>
      </c>
      <c r="E14" s="57" t="str">
        <f>'Bolton Hill SC'!E14</f>
        <v>Spring wheat/barley</v>
      </c>
      <c r="F14" s="57" t="str">
        <f>'Bolton Hill SC'!F14</f>
        <v>Grass Silage (25% DM)</v>
      </c>
      <c r="G14" s="57" t="str">
        <f>'Bolton Hill SC'!G14</f>
        <v>Grass Silage (25% DM)</v>
      </c>
      <c r="H14" s="57" t="str">
        <f>'Bolton Hill SC'!H14</f>
        <v>Grass Silage (25% DM)</v>
      </c>
      <c r="I14" s="57" t="str">
        <f>'Bolton Hill SC'!I14</f>
        <v>Grass Silage (25% DM)</v>
      </c>
      <c r="J14" s="57" t="str">
        <f>'Bolton Hill SC'!J14</f>
        <v>Grass Silage (25% DM)</v>
      </c>
      <c r="K14" s="57" t="str">
        <f>'Bolton Hill SC'!K14</f>
        <v>Grass Silage (25% DM)</v>
      </c>
      <c r="L14" s="57" t="str">
        <f>'Bolton Hill SC'!L14</f>
        <v>Grass Silage (25% DM)</v>
      </c>
      <c r="M14" s="57" t="str">
        <f>'Bolton Hill SC'!M14</f>
        <v>Grass Silage (25% DM)</v>
      </c>
      <c r="N14" s="57" t="str">
        <f>'Bolton Hill SC'!N14</f>
        <v>Grass Silage (25% DM)</v>
      </c>
      <c r="O14" s="57" t="str">
        <f>'Bolton Hill SC'!O14</f>
        <v>Grass Silage (25% DM)</v>
      </c>
      <c r="P14" s="57" t="str">
        <f>'Bolton Hill SC'!P14</f>
        <v>Grass Silage (25% DM)</v>
      </c>
      <c r="Q14" s="57">
        <f>'Bolton Hill SC'!Q14</f>
        <v>0</v>
      </c>
      <c r="R14" s="57">
        <f>'Bolton Hill SC'!R14</f>
        <v>0</v>
      </c>
      <c r="S14" s="57">
        <f>'Bolton Hill SC'!S14</f>
        <v>0</v>
      </c>
      <c r="T14" s="57">
        <f>'Bolton Hill SC'!T14</f>
        <v>0</v>
      </c>
      <c r="U14" s="57">
        <f>'Bolton Hill SC'!U14</f>
        <v>0</v>
      </c>
      <c r="V14" s="57">
        <f>'Bolton Hill SC'!V14</f>
        <v>0</v>
      </c>
    </row>
    <row r="15" spans="1:32" ht="13" x14ac:dyDescent="0.35">
      <c r="A15" s="96" t="s">
        <v>9</v>
      </c>
      <c r="B15" s="96"/>
      <c r="C15" s="56">
        <f>'Bolton Hill SC'!C15</f>
        <v>5.5</v>
      </c>
      <c r="D15" s="56">
        <f>'Bolton Hill SC'!D15</f>
        <v>5.5</v>
      </c>
      <c r="E15" s="56">
        <f>'Bolton Hill SC'!E15</f>
        <v>5.5</v>
      </c>
      <c r="F15" s="56">
        <f>'Bolton Hill SC'!F15</f>
        <v>47</v>
      </c>
      <c r="G15" s="56">
        <f>'Bolton Hill SC'!G15</f>
        <v>47</v>
      </c>
      <c r="H15" s="56">
        <f>'Bolton Hill SC'!H15</f>
        <v>47</v>
      </c>
      <c r="I15" s="56">
        <f>'Bolton Hill SC'!I15</f>
        <v>47</v>
      </c>
      <c r="J15" s="56">
        <f>'Bolton Hill SC'!J15</f>
        <v>47</v>
      </c>
      <c r="K15" s="56">
        <f>'Bolton Hill SC'!K15</f>
        <v>47</v>
      </c>
      <c r="L15" s="56">
        <f>'Bolton Hill SC'!L15</f>
        <v>47</v>
      </c>
      <c r="M15" s="56">
        <f>'Bolton Hill SC'!M15</f>
        <v>47</v>
      </c>
      <c r="N15" s="56">
        <f>'Bolton Hill SC'!N15</f>
        <v>47</v>
      </c>
      <c r="O15" s="56">
        <f>'Bolton Hill SC'!O15</f>
        <v>47</v>
      </c>
      <c r="P15" s="56">
        <f>'Bolton Hill SC'!P15</f>
        <v>47</v>
      </c>
      <c r="Q15" s="56">
        <f>'Bolton Hill SC'!Q15</f>
        <v>0</v>
      </c>
      <c r="R15" s="56">
        <f>'Bolton Hill SC'!R15</f>
        <v>0</v>
      </c>
      <c r="S15" s="56">
        <f>'Bolton Hill SC'!S15</f>
        <v>0</v>
      </c>
      <c r="T15" s="56">
        <f>'Bolton Hill SC'!T15</f>
        <v>0</v>
      </c>
      <c r="U15" s="56">
        <f>'Bolton Hill SC'!U15</f>
        <v>0</v>
      </c>
      <c r="V15" s="56">
        <f>'Bolton Hill SC'!V15</f>
        <v>0</v>
      </c>
    </row>
    <row r="16" spans="1:32" ht="13" x14ac:dyDescent="0.35">
      <c r="A16" s="87" t="s">
        <v>46</v>
      </c>
      <c r="B16" s="87"/>
      <c r="C16" s="57" t="str">
        <f>'Bolton Hill SC'!C16</f>
        <v>Medium/Clay</v>
      </c>
      <c r="D16" s="57" t="str">
        <f>'Bolton Hill SC'!D16</f>
        <v>Medium/Clay</v>
      </c>
      <c r="E16" s="57" t="str">
        <f>'Bolton Hill SC'!E16</f>
        <v>Medium/Clay</v>
      </c>
      <c r="F16" s="57" t="str">
        <f>'Bolton Hill SC'!F16</f>
        <v>Medium/Clay</v>
      </c>
      <c r="G16" s="57" t="str">
        <f>'Bolton Hill SC'!G16</f>
        <v>Medium/Clay</v>
      </c>
      <c r="H16" s="57" t="str">
        <f>'Bolton Hill SC'!H16</f>
        <v>Medium/Clay</v>
      </c>
      <c r="I16" s="57" t="str">
        <f>'Bolton Hill SC'!I16</f>
        <v>Medium/Clay</v>
      </c>
      <c r="J16" s="57" t="str">
        <f>'Bolton Hill SC'!J16</f>
        <v>Medium/Clay</v>
      </c>
      <c r="K16" s="57" t="str">
        <f>'Bolton Hill SC'!K16</f>
        <v>Medium/Clay</v>
      </c>
      <c r="L16" s="57" t="str">
        <f>'Bolton Hill SC'!L16</f>
        <v>Medium/Clay</v>
      </c>
      <c r="M16" s="57" t="str">
        <f>'Bolton Hill SC'!M16</f>
        <v>Medium/Clay</v>
      </c>
      <c r="N16" s="57" t="str">
        <f>'Bolton Hill SC'!N16</f>
        <v>Medium/Clay</v>
      </c>
      <c r="O16" s="57" t="str">
        <f>'Bolton Hill SC'!O16</f>
        <v>Medium/Clay</v>
      </c>
      <c r="P16" s="57" t="str">
        <f>'Bolton Hill SC'!P16</f>
        <v>Medium/Clay</v>
      </c>
      <c r="Q16" s="57">
        <f>'Bolton Hill SC'!Q16</f>
        <v>0</v>
      </c>
      <c r="R16" s="57">
        <f>'Bolton Hill SC'!R16</f>
        <v>0</v>
      </c>
      <c r="S16" s="57">
        <f>'Bolton Hill SC'!S16</f>
        <v>0</v>
      </c>
      <c r="T16" s="57">
        <f>'Bolton Hill SC'!T16</f>
        <v>0</v>
      </c>
      <c r="U16" s="57">
        <f>'Bolton Hill SC'!U16</f>
        <v>0</v>
      </c>
      <c r="V16" s="57">
        <f>'Bolton Hill SC'!V16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47.3</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47.3</v>
      </c>
      <c r="E17" s="42">
        <f t="shared" si="0"/>
        <v>47.3</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79.899999999999991</v>
      </c>
      <c r="N17" s="42">
        <f t="shared" si="0"/>
        <v>79.899999999999991</v>
      </c>
      <c r="O17" s="42">
        <f t="shared" si="0"/>
        <v>79.899999999999991</v>
      </c>
      <c r="P17" s="42">
        <f t="shared" si="0"/>
        <v>79.899999999999991</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46.595503499999992</v>
      </c>
      <c r="D18" s="43">
        <f>$D28</f>
        <v>46.595503499999992</v>
      </c>
      <c r="E18" s="43">
        <f>$D29</f>
        <v>46.595503499999992</v>
      </c>
      <c r="F18" s="43">
        <f>$D30</f>
        <v>189.96628349999997</v>
      </c>
      <c r="G18" s="43">
        <f>$D31</f>
        <v>189.96628349999997</v>
      </c>
      <c r="H18" s="43">
        <f>$D32</f>
        <v>189.96628349999997</v>
      </c>
      <c r="I18" s="43">
        <f>$D33</f>
        <v>189.96628349999997</v>
      </c>
      <c r="J18" s="43">
        <f>$D34</f>
        <v>189.96628349999997</v>
      </c>
      <c r="K18" s="43">
        <f>$D35</f>
        <v>0</v>
      </c>
      <c r="L18" s="43">
        <f>$D36</f>
        <v>78.853928999999994</v>
      </c>
      <c r="M18" s="43">
        <f>$D37</f>
        <v>189.96628349999997</v>
      </c>
      <c r="N18" s="43">
        <f>$D38</f>
        <v>78.853928999999994</v>
      </c>
      <c r="O18" s="43">
        <f>$D39</f>
        <v>78.853928999999994</v>
      </c>
      <c r="P18" s="43">
        <f>$D40</f>
        <v>189.96628349999997</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-0.70449650000000474</v>
      </c>
      <c r="D19" s="43">
        <f t="shared" ref="D19:V19" si="1">D18-D17</f>
        <v>-0.70449650000000474</v>
      </c>
      <c r="E19" s="43">
        <f t="shared" si="1"/>
        <v>-0.70449650000000474</v>
      </c>
      <c r="F19" s="43">
        <f t="shared" si="1"/>
        <v>110.06628349999998</v>
      </c>
      <c r="G19" s="43">
        <f t="shared" si="1"/>
        <v>110.06628349999998</v>
      </c>
      <c r="H19" s="43">
        <f t="shared" si="1"/>
        <v>110.06628349999998</v>
      </c>
      <c r="I19" s="43">
        <f t="shared" si="1"/>
        <v>110.06628349999998</v>
      </c>
      <c r="J19" s="43">
        <f t="shared" si="1"/>
        <v>110.06628349999998</v>
      </c>
      <c r="K19" s="43">
        <f t="shared" si="1"/>
        <v>-79.899999999999991</v>
      </c>
      <c r="L19" s="43">
        <f t="shared" si="1"/>
        <v>-1.0460709999999978</v>
      </c>
      <c r="M19" s="43">
        <f t="shared" si="1"/>
        <v>110.06628349999998</v>
      </c>
      <c r="N19" s="43">
        <f t="shared" si="1"/>
        <v>-1.0460709999999978</v>
      </c>
      <c r="O19" s="43">
        <f t="shared" si="1"/>
        <v>-1.0460709999999978</v>
      </c>
      <c r="P19" s="43">
        <f t="shared" si="1"/>
        <v>110.06628349999998</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
      </c>
      <c r="L20" s="44" t="str">
        <f>IF($B36="","",IF(L$19&gt;=0,"INCREASE","DECREASE"))</f>
        <v>DECREASE</v>
      </c>
      <c r="M20" s="44" t="str">
        <f>IF($B37="","",IF(M$19&gt;=0,"INCREASE","DECREASE"))</f>
        <v>INCREASE</v>
      </c>
      <c r="N20" s="44" t="str">
        <f>IF($B38="","",IF(N$19&gt;=0,"INCREASE","DECREASE"))</f>
        <v>DECREASE</v>
      </c>
      <c r="O20" s="44" t="str">
        <f>IF($B39="","",IF(O$19&gt;=0,"INCREASE","DECREASE"))</f>
        <v>DECREASE</v>
      </c>
      <c r="P20" s="44" t="str">
        <f>IF($B40="","",IF(P$19&gt;=0,"INCREASE","DECREASE"))</f>
        <v>INCREASE</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62</v>
      </c>
      <c r="G23" s="37" t="s">
        <v>60</v>
      </c>
      <c r="H23" s="37" t="s">
        <v>60</v>
      </c>
      <c r="I23" s="37" t="s">
        <v>60</v>
      </c>
      <c r="J23" s="37" t="s">
        <v>60</v>
      </c>
      <c r="K23" s="37" t="s">
        <v>60</v>
      </c>
      <c r="L23" s="37" t="s">
        <v>60</v>
      </c>
      <c r="M23" s="37" t="s">
        <v>60</v>
      </c>
      <c r="N23" s="37" t="s">
        <v>60</v>
      </c>
      <c r="O23" s="37" t="s">
        <v>60</v>
      </c>
      <c r="P23" s="37" t="s">
        <v>62</v>
      </c>
      <c r="Q23" s="37" t="s">
        <v>62</v>
      </c>
      <c r="R23" s="37"/>
      <c r="S23" s="37" t="s">
        <v>60</v>
      </c>
      <c r="T23" s="37"/>
      <c r="U23" s="37"/>
      <c r="V23" s="38"/>
      <c r="W23" s="38"/>
    </row>
    <row r="24" spans="1:32" s="14" customFormat="1" x14ac:dyDescent="0.35">
      <c r="A24" s="19"/>
      <c r="B24" s="41">
        <v>17.5</v>
      </c>
      <c r="C24" s="40">
        <v>1.34</v>
      </c>
      <c r="D24" s="40">
        <v>0.44700000000000001</v>
      </c>
      <c r="E24" s="40">
        <v>2.5999999999999999E-2</v>
      </c>
      <c r="F24" s="40">
        <v>6.6000000000000003E-2</v>
      </c>
      <c r="G24" s="40">
        <v>25.7</v>
      </c>
      <c r="H24" s="40">
        <v>317</v>
      </c>
      <c r="I24" s="40">
        <v>10.7</v>
      </c>
      <c r="J24" s="40">
        <v>0.69699999999999995</v>
      </c>
      <c r="K24" s="1">
        <v>0.126</v>
      </c>
      <c r="L24" s="40">
        <v>25</v>
      </c>
      <c r="M24" s="40">
        <v>13.3</v>
      </c>
      <c r="N24" s="40">
        <v>146269</v>
      </c>
      <c r="O24" s="40">
        <v>16297</v>
      </c>
      <c r="P24" s="40">
        <v>2.5999999999999999E-2</v>
      </c>
      <c r="Q24" s="40">
        <v>0.91200000000000003</v>
      </c>
      <c r="R24" s="40"/>
      <c r="S24" s="40">
        <v>13.5</v>
      </c>
      <c r="T24" s="40"/>
      <c r="U24" s="40"/>
      <c r="V24" s="40">
        <v>98.3</v>
      </c>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2</v>
      </c>
      <c r="B27" s="39">
        <v>26</v>
      </c>
      <c r="C27" s="3">
        <f>IF(C$23="%w/w SAR",((C$24*10)*$B27),IF(C$23="%w/w DM",(((C$24*10)*($B$24/100))*$B27),IF(C$23="kg/t SAR",(C$24*$B27),IF(C$23="kg/t DM",((C$24*($B$24/100))*$B27),IF(C$23="mg/kg SAR",((C$24*0.001)*$B27),IF(C$23="mg/kg DM",(((C$24*0.001)*($B$24/100))*$B27),0))))))</f>
        <v>60.969999999999992</v>
      </c>
      <c r="D27" s="3">
        <f>(IF(D$23="%w/w SAR",((D$24*10)*$B27),IF(D$23="%w/w DM",(((D$24*10)*($B$24/100))*$B27),IF(D$23="kg/t SAR",(D$24*$B27),IF(D$23="kg/t DM",((D$24*($B$24/100))*$B27),IF(D$23="mg/kg SAR",((D$24*0.001)*$B27),IF(D$23="mg/kg DM",(((D$24*0.001)*($B$24/100))*$B27),"0")))))))*2.291</f>
        <v>46.595503499999992</v>
      </c>
      <c r="E27" s="3">
        <f>(IF(E$23="%w/w SAR",((E$24*10)*$B27),IF(E$23="%w/w DM",(((E$24*10)*($B$24/100))*$B27),IF(E$23="kg/t SAR",(E$24*$B27),IF(E$23="kg/t DM",((E$24*($B$24/100))*$B27),IF(E$23="mg/kg SAR",((E$24*0.001)*$B27),IF(E$23="mg/kg DM",(((E$24*0.001)*($B$24/100))*$B27),"0")))))))*1.205</f>
        <v>1.4255150000000001</v>
      </c>
      <c r="F27" s="3">
        <f>(IF(F$23="%w/w SAR",((F$24*10)*$B27),IF(F$23="%w/w DM",(((F$24*10)*($B$24/100))*$B27),IF(F$23="kg/t SAR",(F$24*$B27),IF(F$23="kg/t DM",((F$24*($B$24/100))*$B27),IF(F$23="mg/kg SAR",((F$24*0.001)*$B27),IF(F$23="mg/kg DM",(((F$24*0.001)*($B$24/100))*$B27),"0")))))))*1.658</f>
        <v>4.9789739999999991</v>
      </c>
      <c r="G27" s="3">
        <f t="shared" ref="G27:P42" si="2">IF(G$23="%w/w SAR",((G$24*10)*$B27),IF(G$23="%w/w DM",(((G$24*10)*($B$24/100))*$B27),IF(G$23="kg/t SAR",(G$24*$B27),IF(G$23="kg/t DM",((G$24*($B$24/100))*$B27),IF(G$23="mg/kg SAR",((G$24*0.001)*$B27),IF(G$23="mg/kg DM",(((G$24*0.001)*($B$24/100))*$B27),0))))))</f>
        <v>0.116935</v>
      </c>
      <c r="H27" s="3">
        <f t="shared" si="2"/>
        <v>1.4423499999999998</v>
      </c>
      <c r="I27" s="3">
        <f t="shared" si="2"/>
        <v>4.8684999999999992E-2</v>
      </c>
      <c r="J27" s="3">
        <f t="shared" si="2"/>
        <v>3.1713499999999994E-3</v>
      </c>
      <c r="K27" s="3">
        <f t="shared" si="2"/>
        <v>5.7329999999999989E-4</v>
      </c>
      <c r="L27" s="3">
        <f t="shared" si="2"/>
        <v>0.11374999999999999</v>
      </c>
      <c r="M27" s="3">
        <f t="shared" si="2"/>
        <v>6.0515000000000006E-2</v>
      </c>
      <c r="N27" s="3">
        <f t="shared" si="2"/>
        <v>665.52395000000001</v>
      </c>
      <c r="O27" s="3">
        <f t="shared" si="2"/>
        <v>74.151349999999994</v>
      </c>
      <c r="P27" s="3">
        <f t="shared" si="2"/>
        <v>1.1830000000000001</v>
      </c>
      <c r="Q27" s="3">
        <f>(IF(Q$23="%w/w SAR",((Q$24*10)*$B27),IF(Q$23="%w/w DM",(((Q$24*10)*($B$24/100))*$B27),IF(Q$23="kg/t SAR",(Q$24*$B27),IF(Q$23="kg/t DM",((Q$24*($B$24/100))*$B27),IF(Q$23="mg/kg SAR",((Q$24*0.001)*$B27),IF(Q$23="mg/kg DM",(((Q$24*0.001)*($B$24/100))*$B27),0)))))))*2.5</f>
        <v>103.74000000000001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6.1425E-2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t="str">
        <f>D8</f>
        <v>3A</v>
      </c>
      <c r="B28" s="39">
        <v>26</v>
      </c>
      <c r="C28" s="3">
        <f t="shared" ref="C28:C46" si="3">IF(C$23="%w/w SAR",((C$24*10)*$B28),IF(C$23="%w/w DM",(((C$24*10)*($B$24/100))*$B28),IF(C$23="kg/t SAR",(C$24*$B28),IF(C$23="kg/t DM",((C$24*($B$24/100))*$B28),IF(C$23="mg/kg SAR",((C$24*0.001)*$B28),IF(C$23="mg/kg DM",(((C$24*0.001)*($B$24/100))*$B28),0))))))</f>
        <v>60.969999999999992</v>
      </c>
      <c r="D28" s="3">
        <f t="shared" ref="D28:D46" si="4">(IF(D$23="%w/w SAR",((D$24*10)*$B28),IF(D$23="%w/w DM",(((D$24*10)*($B$24/100))*$B28),IF(D$23="kg/t SAR",(D$24*$B28),IF(D$23="kg/t DM",((D$24*($B$24/100))*$B28),IF(D$23="mg/kg SAR",((D$24*0.001)*$B28),IF(D$23="mg/kg DM",(((D$24*0.001)*($B$24/100))*$B28),"0")))))))*2.291</f>
        <v>46.595503499999992</v>
      </c>
      <c r="E28" s="3">
        <f t="shared" ref="E28:E46" si="5">(IF(E$23="%w/w SAR",((E$24*10)*$B28),IF(E$23="%w/w DM",(((E$24*10)*($B$24/100))*$B28),IF(E$23="kg/t SAR",(E$24*$B28),IF(E$23="kg/t DM",((E$24*($B$24/100))*$B28),IF(E$23="mg/kg SAR",((E$24*0.001)*$B28),IF(E$23="mg/kg DM",(((E$24*0.001)*($B$24/100))*$B28),"0")))))))*1.205</f>
        <v>1.4255150000000001</v>
      </c>
      <c r="F28" s="3">
        <f t="shared" ref="F28:F46" si="6">(IF(F$23="%w/w SAR",((F$24*10)*$B28),IF(F$23="%w/w DM",(((F$24*10)*($B$24/100))*$B28),IF(F$23="kg/t SAR",(F$24*$B28),IF(F$23="kg/t DM",((F$24*($B$24/100))*$B28),IF(F$23="mg/kg SAR",((F$24*0.001)*$B28),IF(F$23="mg/kg DM",(((F$24*0.001)*($B$24/100))*$B28),"0")))))))*1.658</f>
        <v>4.9789739999999991</v>
      </c>
      <c r="G28" s="3">
        <f t="shared" si="2"/>
        <v>0.116935</v>
      </c>
      <c r="H28" s="3">
        <f t="shared" si="2"/>
        <v>1.4423499999999998</v>
      </c>
      <c r="I28" s="3">
        <f t="shared" si="2"/>
        <v>4.8684999999999992E-2</v>
      </c>
      <c r="J28" s="3">
        <f t="shared" si="2"/>
        <v>3.1713499999999994E-3</v>
      </c>
      <c r="K28" s="3">
        <f t="shared" si="2"/>
        <v>5.7329999999999989E-4</v>
      </c>
      <c r="L28" s="3">
        <f t="shared" si="2"/>
        <v>0.11374999999999999</v>
      </c>
      <c r="M28" s="3">
        <f t="shared" si="2"/>
        <v>6.0515000000000006E-2</v>
      </c>
      <c r="N28" s="3">
        <f t="shared" si="2"/>
        <v>665.52395000000001</v>
      </c>
      <c r="O28" s="3">
        <f t="shared" si="2"/>
        <v>74.151349999999994</v>
      </c>
      <c r="P28" s="3">
        <f t="shared" si="2"/>
        <v>1.1830000000000001</v>
      </c>
      <c r="Q28" s="3">
        <f t="shared" ref="Q28:Q46" si="7">(IF(Q$23="%w/w SAR",((Q$24*10)*$B28),IF(Q$23="%w/w DM",(((Q$24*10)*($B$24/100))*$B28),IF(Q$23="kg/t SAR",(Q$24*$B28),IF(Q$23="kg/t DM",((Q$24*($B$24/100))*$B28),IF(Q$23="mg/kg SAR",((Q$24*0.001)*$B28),IF(Q$23="mg/kg DM",(((Q$24*0.001)*($B$24/100))*$B28),0)))))))*2.5</f>
        <v>103.74000000000001</v>
      </c>
      <c r="R28" s="3">
        <f t="shared" ref="R28:U46" si="8">IF(R$23="%w/w SAR",((R$24*10)*$B28),IF(R$23="%w/w DM",(((R$24*10)*($B$24/100))*$B28),IF(R$23="kg/t SAR",(R$24*$B28),IF(R$23="kg/t DM",((R$24*($B$24/100))*$B28),IF(R$23="mg/kg SAR",((R$24*0.001)*$B28),IF(R$23="mg/kg DM",(((R$24*0.001)*($B$24/100))*$B28),0))))))</f>
        <v>0</v>
      </c>
      <c r="S28" s="3">
        <f t="shared" si="8"/>
        <v>6.1425E-2</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t="str">
        <f>E8</f>
        <v>3B</v>
      </c>
      <c r="B29" s="39">
        <v>26</v>
      </c>
      <c r="C29" s="3">
        <f t="shared" si="3"/>
        <v>60.969999999999992</v>
      </c>
      <c r="D29" s="3">
        <f t="shared" si="4"/>
        <v>46.595503499999992</v>
      </c>
      <c r="E29" s="3">
        <f t="shared" si="5"/>
        <v>1.4255150000000001</v>
      </c>
      <c r="F29" s="3">
        <f t="shared" si="6"/>
        <v>4.9789739999999991</v>
      </c>
      <c r="G29" s="3">
        <f t="shared" si="2"/>
        <v>0.116935</v>
      </c>
      <c r="H29" s="3">
        <f t="shared" si="2"/>
        <v>1.4423499999999998</v>
      </c>
      <c r="I29" s="3">
        <f t="shared" si="2"/>
        <v>4.8684999999999992E-2</v>
      </c>
      <c r="J29" s="3">
        <f t="shared" si="2"/>
        <v>3.1713499999999994E-3</v>
      </c>
      <c r="K29" s="3">
        <f t="shared" si="2"/>
        <v>5.7329999999999989E-4</v>
      </c>
      <c r="L29" s="3">
        <f t="shared" si="2"/>
        <v>0.11374999999999999</v>
      </c>
      <c r="M29" s="3">
        <f t="shared" si="2"/>
        <v>6.0515000000000006E-2</v>
      </c>
      <c r="N29" s="3">
        <f t="shared" si="2"/>
        <v>665.52395000000001</v>
      </c>
      <c r="O29" s="3">
        <f t="shared" si="2"/>
        <v>74.151349999999994</v>
      </c>
      <c r="P29" s="3">
        <f t="shared" si="2"/>
        <v>1.1830000000000001</v>
      </c>
      <c r="Q29" s="3">
        <f t="shared" si="7"/>
        <v>103.74000000000001</v>
      </c>
      <c r="R29" s="3">
        <f t="shared" si="8"/>
        <v>0</v>
      </c>
      <c r="S29" s="3">
        <f t="shared" si="8"/>
        <v>6.1425E-2</v>
      </c>
      <c r="T29" s="3">
        <f t="shared" si="8"/>
        <v>0</v>
      </c>
      <c r="U29" s="3">
        <f t="shared" si="8"/>
        <v>0</v>
      </c>
      <c r="V29" s="3" t="str">
        <f t="shared" si="9"/>
        <v>OK</v>
      </c>
      <c r="W29" s="3">
        <f t="shared" si="10"/>
        <v>0</v>
      </c>
      <c r="AB29" s="16"/>
      <c r="AC29" s="16"/>
      <c r="AD29" s="16"/>
      <c r="AE29" s="16"/>
      <c r="AF29" s="16"/>
    </row>
    <row r="30" spans="1:32" s="20" customFormat="1" ht="13" x14ac:dyDescent="0.35">
      <c r="A30" s="33">
        <f>F8</f>
        <v>14</v>
      </c>
      <c r="B30" s="39">
        <v>106</v>
      </c>
      <c r="C30" s="3">
        <f t="shared" si="3"/>
        <v>248.56999999999996</v>
      </c>
      <c r="D30" s="3">
        <f t="shared" si="4"/>
        <v>189.96628349999997</v>
      </c>
      <c r="E30" s="3">
        <f t="shared" si="5"/>
        <v>5.8117149999999995</v>
      </c>
      <c r="F30" s="3">
        <f t="shared" si="6"/>
        <v>20.298893999999997</v>
      </c>
      <c r="G30" s="3">
        <f t="shared" si="2"/>
        <v>0.47673499999999996</v>
      </c>
      <c r="H30" s="3">
        <f t="shared" si="2"/>
        <v>5.88035</v>
      </c>
      <c r="I30" s="3">
        <f t="shared" si="2"/>
        <v>0.19848499999999997</v>
      </c>
      <c r="J30" s="3">
        <f t="shared" si="2"/>
        <v>1.2929349999999997E-2</v>
      </c>
      <c r="K30" s="3">
        <f t="shared" si="2"/>
        <v>2.3372999999999996E-3</v>
      </c>
      <c r="L30" s="3">
        <f t="shared" si="2"/>
        <v>0.46374999999999994</v>
      </c>
      <c r="M30" s="3">
        <f t="shared" si="2"/>
        <v>0.24671500000000002</v>
      </c>
      <c r="N30" s="3">
        <f t="shared" si="2"/>
        <v>2713.2899499999999</v>
      </c>
      <c r="O30" s="3">
        <f t="shared" si="2"/>
        <v>302.30934999999999</v>
      </c>
      <c r="P30" s="3">
        <f t="shared" si="2"/>
        <v>4.8229999999999995</v>
      </c>
      <c r="Q30" s="3">
        <f t="shared" si="7"/>
        <v>422.94000000000005</v>
      </c>
      <c r="R30" s="3">
        <f t="shared" si="8"/>
        <v>0</v>
      </c>
      <c r="S30" s="3">
        <f t="shared" si="8"/>
        <v>0.25042500000000001</v>
      </c>
      <c r="T30" s="3">
        <f t="shared" si="8"/>
        <v>0</v>
      </c>
      <c r="U30" s="3">
        <f t="shared" si="8"/>
        <v>0</v>
      </c>
      <c r="V30" s="3" t="str">
        <f t="shared" si="9"/>
        <v>OK</v>
      </c>
      <c r="W30" s="3">
        <f t="shared" si="10"/>
        <v>0</v>
      </c>
      <c r="AB30" s="16"/>
      <c r="AC30" s="16"/>
      <c r="AD30" s="16"/>
      <c r="AE30" s="16"/>
      <c r="AF30" s="16"/>
    </row>
    <row r="31" spans="1:32" s="20" customFormat="1" ht="13" x14ac:dyDescent="0.35">
      <c r="A31" s="33">
        <f>G8</f>
        <v>15</v>
      </c>
      <c r="B31" s="39">
        <v>106</v>
      </c>
      <c r="C31" s="3">
        <f t="shared" si="3"/>
        <v>248.56999999999996</v>
      </c>
      <c r="D31" s="3">
        <f t="shared" si="4"/>
        <v>189.96628349999997</v>
      </c>
      <c r="E31" s="3">
        <f t="shared" si="5"/>
        <v>5.8117149999999995</v>
      </c>
      <c r="F31" s="3">
        <f t="shared" si="6"/>
        <v>20.298893999999997</v>
      </c>
      <c r="G31" s="3">
        <f t="shared" si="2"/>
        <v>0.47673499999999996</v>
      </c>
      <c r="H31" s="3">
        <f t="shared" si="2"/>
        <v>5.88035</v>
      </c>
      <c r="I31" s="3">
        <f t="shared" si="2"/>
        <v>0.19848499999999997</v>
      </c>
      <c r="J31" s="3">
        <f t="shared" si="2"/>
        <v>1.2929349999999997E-2</v>
      </c>
      <c r="K31" s="3">
        <f t="shared" si="2"/>
        <v>2.3372999999999996E-3</v>
      </c>
      <c r="L31" s="3">
        <f t="shared" si="2"/>
        <v>0.46374999999999994</v>
      </c>
      <c r="M31" s="3">
        <f t="shared" si="2"/>
        <v>0.24671500000000002</v>
      </c>
      <c r="N31" s="3">
        <f t="shared" si="2"/>
        <v>2713.2899499999999</v>
      </c>
      <c r="O31" s="3">
        <f t="shared" si="2"/>
        <v>302.30934999999999</v>
      </c>
      <c r="P31" s="3">
        <f t="shared" si="2"/>
        <v>4.8229999999999995</v>
      </c>
      <c r="Q31" s="3">
        <f t="shared" si="7"/>
        <v>422.94000000000005</v>
      </c>
      <c r="R31" s="3">
        <f t="shared" si="8"/>
        <v>0</v>
      </c>
      <c r="S31" s="3">
        <f t="shared" si="8"/>
        <v>0.25042500000000001</v>
      </c>
      <c r="T31" s="3">
        <f t="shared" si="8"/>
        <v>0</v>
      </c>
      <c r="U31" s="3">
        <f t="shared" si="8"/>
        <v>0</v>
      </c>
      <c r="V31" s="3" t="str">
        <f t="shared" si="9"/>
        <v>OK</v>
      </c>
      <c r="W31" s="3">
        <f t="shared" si="10"/>
        <v>0</v>
      </c>
      <c r="AB31" s="16"/>
      <c r="AC31" s="16"/>
      <c r="AD31" s="16"/>
      <c r="AE31" s="16"/>
      <c r="AF31" s="16"/>
    </row>
    <row r="32" spans="1:32" s="20" customFormat="1" ht="13" x14ac:dyDescent="0.35">
      <c r="A32" s="33">
        <f>H8</f>
        <v>16</v>
      </c>
      <c r="B32" s="39">
        <v>106</v>
      </c>
      <c r="C32" s="3">
        <f t="shared" si="3"/>
        <v>248.56999999999996</v>
      </c>
      <c r="D32" s="3">
        <f t="shared" si="4"/>
        <v>189.96628349999997</v>
      </c>
      <c r="E32" s="3">
        <f t="shared" si="5"/>
        <v>5.8117149999999995</v>
      </c>
      <c r="F32" s="3">
        <f t="shared" si="6"/>
        <v>20.298893999999997</v>
      </c>
      <c r="G32" s="3">
        <f t="shared" si="2"/>
        <v>0.47673499999999996</v>
      </c>
      <c r="H32" s="3">
        <f t="shared" si="2"/>
        <v>5.88035</v>
      </c>
      <c r="I32" s="3">
        <f t="shared" si="2"/>
        <v>0.19848499999999997</v>
      </c>
      <c r="J32" s="3">
        <f t="shared" si="2"/>
        <v>1.2929349999999997E-2</v>
      </c>
      <c r="K32" s="3">
        <f t="shared" si="2"/>
        <v>2.3372999999999996E-3</v>
      </c>
      <c r="L32" s="3">
        <f t="shared" si="2"/>
        <v>0.46374999999999994</v>
      </c>
      <c r="M32" s="3">
        <f t="shared" si="2"/>
        <v>0.24671500000000002</v>
      </c>
      <c r="N32" s="3">
        <f t="shared" si="2"/>
        <v>2713.2899499999999</v>
      </c>
      <c r="O32" s="3">
        <f t="shared" si="2"/>
        <v>302.30934999999999</v>
      </c>
      <c r="P32" s="3">
        <f t="shared" si="2"/>
        <v>4.8229999999999995</v>
      </c>
      <c r="Q32" s="3">
        <f t="shared" si="7"/>
        <v>422.94000000000005</v>
      </c>
      <c r="R32" s="3">
        <f t="shared" si="8"/>
        <v>0</v>
      </c>
      <c r="S32" s="3">
        <f t="shared" si="8"/>
        <v>0.25042500000000001</v>
      </c>
      <c r="T32" s="3">
        <f t="shared" si="8"/>
        <v>0</v>
      </c>
      <c r="U32" s="3">
        <f t="shared" si="8"/>
        <v>0</v>
      </c>
      <c r="V32" s="3" t="str">
        <f t="shared" si="9"/>
        <v>OK</v>
      </c>
      <c r="W32" s="3">
        <f t="shared" si="10"/>
        <v>0</v>
      </c>
      <c r="AB32" s="16"/>
      <c r="AC32" s="16"/>
      <c r="AD32" s="16"/>
      <c r="AE32" s="16"/>
      <c r="AF32" s="16"/>
    </row>
    <row r="33" spans="1:32" s="20" customFormat="1" ht="13" x14ac:dyDescent="0.35">
      <c r="A33" s="33">
        <f>I8</f>
        <v>17</v>
      </c>
      <c r="B33" s="39">
        <v>106</v>
      </c>
      <c r="C33" s="3">
        <f t="shared" si="3"/>
        <v>248.56999999999996</v>
      </c>
      <c r="D33" s="3">
        <f t="shared" si="4"/>
        <v>189.96628349999997</v>
      </c>
      <c r="E33" s="3">
        <f t="shared" si="5"/>
        <v>5.8117149999999995</v>
      </c>
      <c r="F33" s="3">
        <f t="shared" si="6"/>
        <v>20.298893999999997</v>
      </c>
      <c r="G33" s="3">
        <f t="shared" si="2"/>
        <v>0.47673499999999996</v>
      </c>
      <c r="H33" s="3">
        <f t="shared" si="2"/>
        <v>5.88035</v>
      </c>
      <c r="I33" s="3">
        <f t="shared" si="2"/>
        <v>0.19848499999999997</v>
      </c>
      <c r="J33" s="3">
        <f t="shared" si="2"/>
        <v>1.2929349999999997E-2</v>
      </c>
      <c r="K33" s="3">
        <f t="shared" si="2"/>
        <v>2.3372999999999996E-3</v>
      </c>
      <c r="L33" s="3">
        <f t="shared" si="2"/>
        <v>0.46374999999999994</v>
      </c>
      <c r="M33" s="3">
        <f t="shared" si="2"/>
        <v>0.24671500000000002</v>
      </c>
      <c r="N33" s="3">
        <f t="shared" si="2"/>
        <v>2713.2899499999999</v>
      </c>
      <c r="O33" s="3">
        <f t="shared" si="2"/>
        <v>302.30934999999999</v>
      </c>
      <c r="P33" s="3">
        <f t="shared" si="2"/>
        <v>4.8229999999999995</v>
      </c>
      <c r="Q33" s="3">
        <f t="shared" si="7"/>
        <v>422.94000000000005</v>
      </c>
      <c r="R33" s="3">
        <f t="shared" si="8"/>
        <v>0</v>
      </c>
      <c r="S33" s="3">
        <f t="shared" si="8"/>
        <v>0.25042500000000001</v>
      </c>
      <c r="T33" s="3">
        <f t="shared" si="8"/>
        <v>0</v>
      </c>
      <c r="U33" s="3">
        <f t="shared" si="8"/>
        <v>0</v>
      </c>
      <c r="V33" s="3" t="str">
        <f t="shared" si="9"/>
        <v>OK</v>
      </c>
      <c r="W33" s="3">
        <f t="shared" si="10"/>
        <v>0</v>
      </c>
      <c r="AB33" s="16"/>
      <c r="AC33" s="16"/>
      <c r="AD33" s="16"/>
      <c r="AE33" s="16"/>
      <c r="AF33" s="16"/>
    </row>
    <row r="34" spans="1:32" s="20" customFormat="1" ht="13" x14ac:dyDescent="0.35">
      <c r="A34" s="33">
        <f>J8</f>
        <v>19</v>
      </c>
      <c r="B34" s="39">
        <v>106</v>
      </c>
      <c r="C34" s="3">
        <f t="shared" si="3"/>
        <v>248.56999999999996</v>
      </c>
      <c r="D34" s="3">
        <f t="shared" si="4"/>
        <v>189.96628349999997</v>
      </c>
      <c r="E34" s="3">
        <f t="shared" si="5"/>
        <v>5.8117149999999995</v>
      </c>
      <c r="F34" s="3">
        <f t="shared" si="6"/>
        <v>20.298893999999997</v>
      </c>
      <c r="G34" s="3">
        <f t="shared" si="2"/>
        <v>0.47673499999999996</v>
      </c>
      <c r="H34" s="3">
        <f t="shared" si="2"/>
        <v>5.88035</v>
      </c>
      <c r="I34" s="3">
        <f t="shared" si="2"/>
        <v>0.19848499999999997</v>
      </c>
      <c r="J34" s="3">
        <f t="shared" si="2"/>
        <v>1.2929349999999997E-2</v>
      </c>
      <c r="K34" s="3">
        <f t="shared" si="2"/>
        <v>2.3372999999999996E-3</v>
      </c>
      <c r="L34" s="3">
        <f t="shared" si="2"/>
        <v>0.46374999999999994</v>
      </c>
      <c r="M34" s="3">
        <f t="shared" si="2"/>
        <v>0.24671500000000002</v>
      </c>
      <c r="N34" s="3">
        <f t="shared" si="2"/>
        <v>2713.2899499999999</v>
      </c>
      <c r="O34" s="3">
        <f t="shared" si="2"/>
        <v>302.30934999999999</v>
      </c>
      <c r="P34" s="3">
        <f t="shared" si="2"/>
        <v>4.8229999999999995</v>
      </c>
      <c r="Q34" s="3">
        <f t="shared" si="7"/>
        <v>422.94000000000005</v>
      </c>
      <c r="R34" s="3">
        <f t="shared" si="8"/>
        <v>0</v>
      </c>
      <c r="S34" s="3">
        <f t="shared" si="8"/>
        <v>0.25042500000000001</v>
      </c>
      <c r="T34" s="3">
        <f t="shared" si="8"/>
        <v>0</v>
      </c>
      <c r="U34" s="3">
        <f t="shared" si="8"/>
        <v>0</v>
      </c>
      <c r="V34" s="3" t="str">
        <f t="shared" si="9"/>
        <v>OK</v>
      </c>
      <c r="W34" s="3">
        <f t="shared" si="10"/>
        <v>0</v>
      </c>
      <c r="AB34" s="16"/>
      <c r="AC34" s="16"/>
      <c r="AD34" s="16"/>
      <c r="AE34" s="16"/>
      <c r="AF34" s="16"/>
    </row>
    <row r="35" spans="1:32" s="20" customFormat="1" ht="13" x14ac:dyDescent="0.35">
      <c r="A35" s="33">
        <f>K8</f>
        <v>26</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27</v>
      </c>
      <c r="B36" s="39">
        <v>44</v>
      </c>
      <c r="C36" s="3">
        <f t="shared" si="3"/>
        <v>103.17999999999999</v>
      </c>
      <c r="D36" s="3">
        <f t="shared" si="4"/>
        <v>78.853928999999994</v>
      </c>
      <c r="E36" s="3">
        <f t="shared" si="5"/>
        <v>2.4124099999999999</v>
      </c>
      <c r="F36" s="3">
        <f t="shared" si="6"/>
        <v>8.4259559999999993</v>
      </c>
      <c r="G36" s="3">
        <f t="shared" si="2"/>
        <v>0.19788999999999998</v>
      </c>
      <c r="H36" s="3">
        <f t="shared" si="2"/>
        <v>2.4409000000000001</v>
      </c>
      <c r="I36" s="3">
        <f t="shared" si="2"/>
        <v>8.2389999999999991E-2</v>
      </c>
      <c r="J36" s="3">
        <f t="shared" si="2"/>
        <v>5.3668999999999991E-3</v>
      </c>
      <c r="K36" s="3">
        <f t="shared" si="2"/>
        <v>9.7019999999999984E-4</v>
      </c>
      <c r="L36" s="3">
        <f t="shared" si="2"/>
        <v>0.19249999999999998</v>
      </c>
      <c r="M36" s="3">
        <f t="shared" si="2"/>
        <v>0.10241</v>
      </c>
      <c r="N36" s="3">
        <f t="shared" si="2"/>
        <v>1126.2713000000001</v>
      </c>
      <c r="O36" s="3">
        <f t="shared" si="2"/>
        <v>125.48689999999999</v>
      </c>
      <c r="P36" s="3">
        <f t="shared" si="2"/>
        <v>2.0019999999999998</v>
      </c>
      <c r="Q36" s="3">
        <f t="shared" si="7"/>
        <v>175.56</v>
      </c>
      <c r="R36" s="3">
        <f t="shared" si="8"/>
        <v>0</v>
      </c>
      <c r="S36" s="3">
        <f t="shared" si="8"/>
        <v>0.10395</v>
      </c>
      <c r="T36" s="3">
        <f t="shared" si="8"/>
        <v>0</v>
      </c>
      <c r="U36" s="3">
        <f t="shared" si="8"/>
        <v>0</v>
      </c>
      <c r="V36" s="3" t="str">
        <f t="shared" si="9"/>
        <v>OK</v>
      </c>
      <c r="W36" s="3">
        <f t="shared" si="10"/>
        <v>0</v>
      </c>
      <c r="AB36" s="16"/>
      <c r="AC36" s="16"/>
      <c r="AD36" s="16"/>
      <c r="AE36" s="16"/>
      <c r="AF36" s="16"/>
    </row>
    <row r="37" spans="1:32" s="20" customFormat="1" ht="13" x14ac:dyDescent="0.35">
      <c r="A37" s="33">
        <f>M8</f>
        <v>28</v>
      </c>
      <c r="B37" s="39">
        <v>106</v>
      </c>
      <c r="C37" s="3">
        <f t="shared" si="3"/>
        <v>248.56999999999996</v>
      </c>
      <c r="D37" s="3">
        <f t="shared" si="4"/>
        <v>189.96628349999997</v>
      </c>
      <c r="E37" s="3">
        <f t="shared" si="5"/>
        <v>5.8117149999999995</v>
      </c>
      <c r="F37" s="3">
        <f t="shared" si="6"/>
        <v>20.298893999999997</v>
      </c>
      <c r="G37" s="3">
        <f t="shared" si="2"/>
        <v>0.47673499999999996</v>
      </c>
      <c r="H37" s="3">
        <f t="shared" si="2"/>
        <v>5.88035</v>
      </c>
      <c r="I37" s="3">
        <f t="shared" si="2"/>
        <v>0.19848499999999997</v>
      </c>
      <c r="J37" s="3">
        <f t="shared" si="2"/>
        <v>1.2929349999999997E-2</v>
      </c>
      <c r="K37" s="3">
        <f t="shared" si="2"/>
        <v>2.3372999999999996E-3</v>
      </c>
      <c r="L37" s="3">
        <f t="shared" si="2"/>
        <v>0.46374999999999994</v>
      </c>
      <c r="M37" s="3">
        <f t="shared" si="2"/>
        <v>0.24671500000000002</v>
      </c>
      <c r="N37" s="3">
        <f t="shared" si="2"/>
        <v>2713.2899499999999</v>
      </c>
      <c r="O37" s="3">
        <f t="shared" si="2"/>
        <v>302.30934999999999</v>
      </c>
      <c r="P37" s="3">
        <f t="shared" si="2"/>
        <v>4.8229999999999995</v>
      </c>
      <c r="Q37" s="3">
        <f t="shared" si="7"/>
        <v>422.94000000000005</v>
      </c>
      <c r="R37" s="3">
        <f t="shared" si="8"/>
        <v>0</v>
      </c>
      <c r="S37" s="3">
        <f t="shared" si="8"/>
        <v>0.25042500000000001</v>
      </c>
      <c r="T37" s="3">
        <f t="shared" si="8"/>
        <v>0</v>
      </c>
      <c r="U37" s="3">
        <f t="shared" si="8"/>
        <v>0</v>
      </c>
      <c r="V37" s="3" t="str">
        <f t="shared" si="9"/>
        <v>OK</v>
      </c>
      <c r="W37" s="3">
        <f t="shared" si="10"/>
        <v>0</v>
      </c>
      <c r="AB37" s="16"/>
      <c r="AC37" s="16"/>
      <c r="AD37" s="16"/>
      <c r="AE37" s="16"/>
      <c r="AF37" s="16"/>
    </row>
    <row r="38" spans="1:32" s="20" customFormat="1" ht="13" x14ac:dyDescent="0.35">
      <c r="A38" s="33">
        <f>N8</f>
        <v>29</v>
      </c>
      <c r="B38" s="39">
        <v>44</v>
      </c>
      <c r="C38" s="3">
        <f t="shared" si="3"/>
        <v>103.17999999999999</v>
      </c>
      <c r="D38" s="3">
        <f t="shared" si="4"/>
        <v>78.853928999999994</v>
      </c>
      <c r="E38" s="3">
        <f t="shared" si="5"/>
        <v>2.4124099999999999</v>
      </c>
      <c r="F38" s="3">
        <f t="shared" si="6"/>
        <v>8.4259559999999993</v>
      </c>
      <c r="G38" s="3">
        <f t="shared" si="2"/>
        <v>0.19788999999999998</v>
      </c>
      <c r="H38" s="3">
        <f t="shared" si="2"/>
        <v>2.4409000000000001</v>
      </c>
      <c r="I38" s="3">
        <f t="shared" si="2"/>
        <v>8.2389999999999991E-2</v>
      </c>
      <c r="J38" s="3">
        <f t="shared" si="2"/>
        <v>5.3668999999999991E-3</v>
      </c>
      <c r="K38" s="3">
        <f t="shared" si="2"/>
        <v>9.7019999999999984E-4</v>
      </c>
      <c r="L38" s="3">
        <f t="shared" si="2"/>
        <v>0.19249999999999998</v>
      </c>
      <c r="M38" s="3">
        <f t="shared" si="2"/>
        <v>0.10241</v>
      </c>
      <c r="N38" s="3">
        <f t="shared" si="2"/>
        <v>1126.2713000000001</v>
      </c>
      <c r="O38" s="3">
        <f t="shared" si="2"/>
        <v>125.48689999999999</v>
      </c>
      <c r="P38" s="3">
        <f t="shared" si="2"/>
        <v>2.0019999999999998</v>
      </c>
      <c r="Q38" s="3">
        <f t="shared" si="7"/>
        <v>175.56</v>
      </c>
      <c r="R38" s="3">
        <f t="shared" si="8"/>
        <v>0</v>
      </c>
      <c r="S38" s="3">
        <f t="shared" si="8"/>
        <v>0.10395</v>
      </c>
      <c r="T38" s="3">
        <f t="shared" si="8"/>
        <v>0</v>
      </c>
      <c r="U38" s="3">
        <f t="shared" si="8"/>
        <v>0</v>
      </c>
      <c r="V38" s="3" t="str">
        <f t="shared" si="9"/>
        <v>OK</v>
      </c>
      <c r="W38" s="3">
        <f t="shared" si="10"/>
        <v>0</v>
      </c>
      <c r="AB38" s="16"/>
      <c r="AC38" s="16"/>
      <c r="AD38" s="16"/>
      <c r="AE38" s="16"/>
      <c r="AF38" s="16"/>
    </row>
    <row r="39" spans="1:32" s="20" customFormat="1" ht="13" x14ac:dyDescent="0.35">
      <c r="A39" s="33">
        <f>O8</f>
        <v>30</v>
      </c>
      <c r="B39" s="39">
        <v>44</v>
      </c>
      <c r="C39" s="3">
        <f t="shared" si="3"/>
        <v>103.17999999999999</v>
      </c>
      <c r="D39" s="3">
        <f t="shared" si="4"/>
        <v>78.853928999999994</v>
      </c>
      <c r="E39" s="3">
        <f t="shared" si="5"/>
        <v>2.4124099999999999</v>
      </c>
      <c r="F39" s="3">
        <f t="shared" si="6"/>
        <v>8.4259559999999993</v>
      </c>
      <c r="G39" s="3">
        <f t="shared" si="2"/>
        <v>0.19788999999999998</v>
      </c>
      <c r="H39" s="3">
        <f t="shared" si="2"/>
        <v>2.4409000000000001</v>
      </c>
      <c r="I39" s="3">
        <f t="shared" si="2"/>
        <v>8.2389999999999991E-2</v>
      </c>
      <c r="J39" s="3">
        <f t="shared" si="2"/>
        <v>5.3668999999999991E-3</v>
      </c>
      <c r="K39" s="3">
        <f t="shared" si="2"/>
        <v>9.7019999999999984E-4</v>
      </c>
      <c r="L39" s="3">
        <f t="shared" si="2"/>
        <v>0.19249999999999998</v>
      </c>
      <c r="M39" s="3">
        <f t="shared" si="2"/>
        <v>0.10241</v>
      </c>
      <c r="N39" s="3">
        <f t="shared" si="2"/>
        <v>1126.2713000000001</v>
      </c>
      <c r="O39" s="3">
        <f t="shared" si="2"/>
        <v>125.48689999999999</v>
      </c>
      <c r="P39" s="3">
        <f t="shared" si="2"/>
        <v>2.0019999999999998</v>
      </c>
      <c r="Q39" s="3">
        <f t="shared" si="7"/>
        <v>175.56</v>
      </c>
      <c r="R39" s="3">
        <f t="shared" si="8"/>
        <v>0</v>
      </c>
      <c r="S39" s="3">
        <f t="shared" si="8"/>
        <v>0.10395</v>
      </c>
      <c r="T39" s="3">
        <f t="shared" si="8"/>
        <v>0</v>
      </c>
      <c r="U39" s="3">
        <f t="shared" si="8"/>
        <v>0</v>
      </c>
      <c r="V39" s="3" t="str">
        <f t="shared" si="9"/>
        <v>OK</v>
      </c>
      <c r="W39" s="3">
        <f t="shared" si="10"/>
        <v>0</v>
      </c>
      <c r="AB39" s="16"/>
      <c r="AC39" s="16"/>
      <c r="AD39" s="16"/>
      <c r="AE39" s="16"/>
      <c r="AF39" s="16"/>
    </row>
    <row r="40" spans="1:32" s="20" customFormat="1" ht="13" x14ac:dyDescent="0.35">
      <c r="A40" s="33">
        <f>P8</f>
        <v>31</v>
      </c>
      <c r="B40" s="39">
        <v>106</v>
      </c>
      <c r="C40" s="3">
        <f t="shared" si="3"/>
        <v>248.56999999999996</v>
      </c>
      <c r="D40" s="3">
        <f t="shared" si="4"/>
        <v>189.96628349999997</v>
      </c>
      <c r="E40" s="3">
        <f t="shared" si="5"/>
        <v>5.8117149999999995</v>
      </c>
      <c r="F40" s="3">
        <f t="shared" si="6"/>
        <v>20.298893999999997</v>
      </c>
      <c r="G40" s="3">
        <f t="shared" si="2"/>
        <v>0.47673499999999996</v>
      </c>
      <c r="H40" s="3">
        <f t="shared" si="2"/>
        <v>5.88035</v>
      </c>
      <c r="I40" s="3">
        <f t="shared" si="2"/>
        <v>0.19848499999999997</v>
      </c>
      <c r="J40" s="3">
        <f t="shared" si="2"/>
        <v>1.2929349999999997E-2</v>
      </c>
      <c r="K40" s="3">
        <f t="shared" si="2"/>
        <v>2.3372999999999996E-3</v>
      </c>
      <c r="L40" s="3">
        <f t="shared" si="2"/>
        <v>0.46374999999999994</v>
      </c>
      <c r="M40" s="3">
        <f t="shared" si="2"/>
        <v>0.24671500000000002</v>
      </c>
      <c r="N40" s="3">
        <f t="shared" si="2"/>
        <v>2713.2899499999999</v>
      </c>
      <c r="O40" s="3">
        <f t="shared" si="2"/>
        <v>302.30934999999999</v>
      </c>
      <c r="P40" s="3">
        <f t="shared" si="2"/>
        <v>4.8229999999999995</v>
      </c>
      <c r="Q40" s="3">
        <f t="shared" si="7"/>
        <v>422.94000000000005</v>
      </c>
      <c r="R40" s="3">
        <f t="shared" si="8"/>
        <v>0</v>
      </c>
      <c r="S40" s="3">
        <f t="shared" si="8"/>
        <v>0.25042500000000001</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W24" sqref="W24"/>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'Bolton Hill SC'!C1:E1</f>
        <v>PAN-009100</v>
      </c>
      <c r="D1" s="99"/>
      <c r="E1" s="99"/>
      <c r="F1" s="88" t="s">
        <v>47</v>
      </c>
      <c r="G1" s="88"/>
      <c r="H1" s="98" t="str">
        <f>'Bolton Hill SC'!H1:J1</f>
        <v>42.3ha</v>
      </c>
      <c r="I1" s="98"/>
      <c r="J1" s="98"/>
      <c r="AB1" s="45"/>
      <c r="AC1" s="45"/>
      <c r="AD1" s="45"/>
      <c r="AE1" s="45" t="s">
        <v>91</v>
      </c>
      <c r="AF1" s="45" t="s">
        <v>92</v>
      </c>
    </row>
    <row r="2" spans="1:32" ht="14" x14ac:dyDescent="0.3">
      <c r="A2" s="88" t="s">
        <v>106</v>
      </c>
      <c r="B2" s="88"/>
      <c r="C2" s="100" t="str">
        <f>'Bolton Hill SC'!C2:E2</f>
        <v>EPR-GP3792SK</v>
      </c>
      <c r="D2" s="99"/>
      <c r="E2" s="99"/>
      <c r="F2" s="88" t="s">
        <v>52</v>
      </c>
      <c r="G2" s="88"/>
      <c r="H2" s="92">
        <v>190902</v>
      </c>
      <c r="I2" s="92"/>
      <c r="J2" s="92"/>
      <c r="AB2" s="46" t="s">
        <v>61</v>
      </c>
      <c r="AC2" s="46" t="s">
        <v>80</v>
      </c>
      <c r="AD2" s="45" t="s">
        <v>88</v>
      </c>
      <c r="AE2" s="45" t="s">
        <v>73</v>
      </c>
      <c r="AF2" s="45">
        <v>8.4</v>
      </c>
    </row>
    <row r="3" spans="1:32" ht="14" x14ac:dyDescent="0.3">
      <c r="A3" s="89" t="s">
        <v>44</v>
      </c>
      <c r="B3" s="90"/>
      <c r="C3" s="98" t="str">
        <f>'Bolton Hill SC'!C3:E3</f>
        <v>ByProduct Recovery Ltd</v>
      </c>
      <c r="D3" s="98"/>
      <c r="E3" s="98"/>
      <c r="F3" s="88" t="s">
        <v>107</v>
      </c>
      <c r="G3" s="88"/>
      <c r="H3" s="92" t="s">
        <v>90</v>
      </c>
      <c r="I3" s="92"/>
      <c r="J3" s="92"/>
      <c r="AB3" s="46" t="s">
        <v>62</v>
      </c>
      <c r="AC3" s="46" t="s">
        <v>81</v>
      </c>
      <c r="AD3" s="45" t="s">
        <v>89</v>
      </c>
      <c r="AE3" s="45" t="s">
        <v>74</v>
      </c>
      <c r="AF3" s="45">
        <v>8.6</v>
      </c>
    </row>
    <row r="4" spans="1:32" ht="14" x14ac:dyDescent="0.3">
      <c r="A4" s="88" t="s">
        <v>0</v>
      </c>
      <c r="B4" s="88"/>
      <c r="C4" s="98" t="str">
        <f>'Bolton Hill SC'!C4:E4</f>
        <v>Ffynnon Cyff, Ferwig, Cardigan, Ceredigion, SA43 1QD</v>
      </c>
      <c r="D4" s="98"/>
      <c r="E4" s="98"/>
      <c r="F4" s="96" t="s">
        <v>1</v>
      </c>
      <c r="G4" s="96"/>
      <c r="H4" s="92" t="s">
        <v>128</v>
      </c>
      <c r="I4" s="92"/>
      <c r="J4" s="92"/>
      <c r="AB4" s="46" t="s">
        <v>57</v>
      </c>
      <c r="AC4" s="47" t="s">
        <v>82</v>
      </c>
      <c r="AD4" s="45" t="s">
        <v>90</v>
      </c>
      <c r="AE4" s="45" t="s">
        <v>75</v>
      </c>
      <c r="AF4" s="45">
        <v>8.8000000000000007</v>
      </c>
    </row>
    <row r="5" spans="1:32" ht="14" x14ac:dyDescent="0.3">
      <c r="A5" s="88" t="s">
        <v>51</v>
      </c>
      <c r="B5" s="88"/>
      <c r="C5" s="98" t="str">
        <f>'Bolton Hill SC'!C5:E5</f>
        <v>Rhiannon Smith</v>
      </c>
      <c r="D5" s="98"/>
      <c r="E5" s="98"/>
      <c r="F5" s="88" t="s">
        <v>45</v>
      </c>
      <c r="G5" s="88"/>
      <c r="H5" s="92">
        <v>5.7</v>
      </c>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'Bolton Hill SC'!C8</f>
        <v>2</v>
      </c>
      <c r="D8" s="56" t="str">
        <f>'Bolton Hill SC'!D8</f>
        <v>3A</v>
      </c>
      <c r="E8" s="56" t="str">
        <f>'Bolton Hill SC'!E8</f>
        <v>3B</v>
      </c>
      <c r="F8" s="56">
        <f>'Bolton Hill SC'!F8</f>
        <v>14</v>
      </c>
      <c r="G8" s="56">
        <f>'Bolton Hill SC'!G8</f>
        <v>15</v>
      </c>
      <c r="H8" s="56">
        <f>'Bolton Hill SC'!H8</f>
        <v>16</v>
      </c>
      <c r="I8" s="56">
        <f>'Bolton Hill SC'!I8</f>
        <v>17</v>
      </c>
      <c r="J8" s="56">
        <f>'Bolton Hill SC'!J8</f>
        <v>19</v>
      </c>
      <c r="K8" s="56">
        <f>'Bolton Hill SC'!K8</f>
        <v>26</v>
      </c>
      <c r="L8" s="56">
        <f>'Bolton Hill SC'!L8</f>
        <v>27</v>
      </c>
      <c r="M8" s="56">
        <f>'Bolton Hill SC'!M8</f>
        <v>28</v>
      </c>
      <c r="N8" s="56">
        <f>'Bolton Hill SC'!N8</f>
        <v>29</v>
      </c>
      <c r="O8" s="56">
        <f>'Bolton Hill SC'!O8</f>
        <v>30</v>
      </c>
      <c r="P8" s="56">
        <f>'Bolton Hill SC'!P8</f>
        <v>31</v>
      </c>
      <c r="Q8" s="56">
        <f>'Bolton Hill SC'!Q8</f>
        <v>0</v>
      </c>
      <c r="R8" s="56">
        <f>'Bolton Hill SC'!R8</f>
        <v>0</v>
      </c>
      <c r="S8" s="56">
        <f>'Bolton Hill SC'!S8</f>
        <v>0</v>
      </c>
      <c r="T8" s="56">
        <f>'Bolton Hill SC'!T8</f>
        <v>0</v>
      </c>
      <c r="U8" s="56">
        <f>'Bolton Hill SC'!U8</f>
        <v>0</v>
      </c>
      <c r="V8" s="56">
        <f>'Bolton Hill SC'!V8</f>
        <v>0</v>
      </c>
      <c r="AB8" s="52"/>
      <c r="AC8" s="51"/>
      <c r="AD8" s="45"/>
      <c r="AE8" s="45" t="s">
        <v>98</v>
      </c>
      <c r="AF8" s="45">
        <v>2.1</v>
      </c>
    </row>
    <row r="9" spans="1:32" ht="14" x14ac:dyDescent="0.3">
      <c r="A9" s="88" t="s">
        <v>3</v>
      </c>
      <c r="B9" s="88"/>
      <c r="C9" s="56">
        <f>'Bolton Hill SC'!C9</f>
        <v>1</v>
      </c>
      <c r="D9" s="56">
        <f>'Bolton Hill SC'!D9</f>
        <v>1</v>
      </c>
      <c r="E9" s="56">
        <f>'Bolton Hill SC'!E9</f>
        <v>1</v>
      </c>
      <c r="F9" s="56" t="str">
        <f>'Bolton Hill SC'!F9</f>
        <v>M</v>
      </c>
      <c r="G9" s="56" t="str">
        <f>'Bolton Hill SC'!G9</f>
        <v>M</v>
      </c>
      <c r="H9" s="56" t="str">
        <f>'Bolton Hill SC'!H9</f>
        <v>M</v>
      </c>
      <c r="I9" s="56" t="str">
        <f>'Bolton Hill SC'!I9</f>
        <v>M</v>
      </c>
      <c r="J9" s="56" t="str">
        <f>'Bolton Hill SC'!J9</f>
        <v>M</v>
      </c>
      <c r="K9" s="56" t="str">
        <f>'Bolton Hill SC'!K9</f>
        <v>M</v>
      </c>
      <c r="L9" s="56" t="str">
        <f>'Bolton Hill SC'!L9</f>
        <v>M</v>
      </c>
      <c r="M9" s="56" t="str">
        <f>'Bolton Hill SC'!M9</f>
        <v>M</v>
      </c>
      <c r="N9" s="56" t="str">
        <f>'Bolton Hill SC'!N9</f>
        <v>M</v>
      </c>
      <c r="O9" s="56" t="str">
        <f>'Bolton Hill SC'!O9</f>
        <v>M</v>
      </c>
      <c r="P9" s="56" t="str">
        <f>'Bolton Hill SC'!P9</f>
        <v>M</v>
      </c>
      <c r="Q9" s="56">
        <f>'Bolton Hill SC'!Q9</f>
        <v>0</v>
      </c>
      <c r="R9" s="56">
        <f>'Bolton Hill SC'!R9</f>
        <v>0</v>
      </c>
      <c r="S9" s="56">
        <f>'Bolton Hill SC'!S9</f>
        <v>0</v>
      </c>
      <c r="T9" s="56">
        <f>'Bolton Hill SC'!T9</f>
        <v>0</v>
      </c>
      <c r="U9" s="56">
        <f>'Bolton Hill SC'!U9</f>
        <v>0</v>
      </c>
      <c r="V9" s="56">
        <f>'Bolton Hill SC'!V9</f>
        <v>0</v>
      </c>
      <c r="AB9" s="46"/>
      <c r="AC9" s="51"/>
      <c r="AD9" s="45"/>
      <c r="AE9" s="45" t="s">
        <v>77</v>
      </c>
      <c r="AF9" s="45">
        <v>5.9</v>
      </c>
    </row>
    <row r="10" spans="1:32" ht="14" x14ac:dyDescent="0.3">
      <c r="A10" s="88" t="s">
        <v>4</v>
      </c>
      <c r="B10" s="88"/>
      <c r="C10" s="56">
        <f>'Bolton Hill SC'!C10</f>
        <v>6.6</v>
      </c>
      <c r="D10" s="56">
        <f>'Bolton Hill SC'!D10</f>
        <v>6.4</v>
      </c>
      <c r="E10" s="56">
        <f>'Bolton Hill SC'!E10</f>
        <v>6.3</v>
      </c>
      <c r="F10" s="56">
        <f>'Bolton Hill SC'!F10</f>
        <v>6.4</v>
      </c>
      <c r="G10" s="56">
        <f>'Bolton Hill SC'!G10</f>
        <v>6</v>
      </c>
      <c r="H10" s="56">
        <f>'Bolton Hill SC'!H10</f>
        <v>6.1</v>
      </c>
      <c r="I10" s="56">
        <f>'Bolton Hill SC'!I10</f>
        <v>6</v>
      </c>
      <c r="J10" s="56">
        <f>'Bolton Hill SC'!J10</f>
        <v>6.4</v>
      </c>
      <c r="K10" s="56">
        <f>'Bolton Hill SC'!K10</f>
        <v>5.6</v>
      </c>
      <c r="L10" s="56">
        <f>'Bolton Hill SC'!L10</f>
        <v>6</v>
      </c>
      <c r="M10" s="56">
        <f>'Bolton Hill SC'!M10</f>
        <v>6.3</v>
      </c>
      <c r="N10" s="56">
        <f>'Bolton Hill SC'!N10</f>
        <v>6.6</v>
      </c>
      <c r="O10" s="56">
        <f>'Bolton Hill SC'!O10</f>
        <v>6.6</v>
      </c>
      <c r="P10" s="56">
        <f>'Bolton Hill SC'!P10</f>
        <v>6.1</v>
      </c>
      <c r="Q10" s="56">
        <f>'Bolton Hill SC'!Q10</f>
        <v>0</v>
      </c>
      <c r="R10" s="56">
        <f>'Bolton Hill SC'!R10</f>
        <v>0</v>
      </c>
      <c r="S10" s="56">
        <f>'Bolton Hill SC'!S10</f>
        <v>0</v>
      </c>
      <c r="T10" s="56">
        <f>'Bolton Hill SC'!T10</f>
        <v>0</v>
      </c>
      <c r="U10" s="56">
        <f>'Bolton Hill SC'!U10</f>
        <v>0</v>
      </c>
      <c r="V10" s="56">
        <f>'Bolton Hill SC'!V10</f>
        <v>0</v>
      </c>
      <c r="AB10" s="46"/>
      <c r="AC10" s="51"/>
      <c r="AD10" s="45"/>
      <c r="AE10" s="45" t="s">
        <v>78</v>
      </c>
      <c r="AF10" s="45">
        <v>1.4</v>
      </c>
    </row>
    <row r="11" spans="1:32" ht="13" x14ac:dyDescent="0.35">
      <c r="A11" s="88" t="s">
        <v>5</v>
      </c>
      <c r="B11" s="88"/>
      <c r="C11" s="56">
        <f>'Bolton Hill SC'!C11</f>
        <v>4</v>
      </c>
      <c r="D11" s="56">
        <f>'Bolton Hill SC'!D11</f>
        <v>3</v>
      </c>
      <c r="E11" s="56">
        <f>'Bolton Hill SC'!E11</f>
        <v>3</v>
      </c>
      <c r="F11" s="56">
        <f>'Bolton Hill SC'!F11</f>
        <v>0</v>
      </c>
      <c r="G11" s="56">
        <f>'Bolton Hill SC'!G11</f>
        <v>0</v>
      </c>
      <c r="H11" s="56">
        <f>'Bolton Hill SC'!H11</f>
        <v>1</v>
      </c>
      <c r="I11" s="56">
        <f>'Bolton Hill SC'!I11</f>
        <v>1</v>
      </c>
      <c r="J11" s="56">
        <f>'Bolton Hill SC'!J11</f>
        <v>0</v>
      </c>
      <c r="K11" s="56">
        <f>'Bolton Hill SC'!K11</f>
        <v>3</v>
      </c>
      <c r="L11" s="56">
        <f>'Bolton Hill SC'!L11</f>
        <v>2</v>
      </c>
      <c r="M11" s="56">
        <f>'Bolton Hill SC'!M11</f>
        <v>0</v>
      </c>
      <c r="N11" s="56">
        <f>'Bolton Hill SC'!N11</f>
        <v>3</v>
      </c>
      <c r="O11" s="56">
        <f>'Bolton Hill SC'!O11</f>
        <v>3</v>
      </c>
      <c r="P11" s="56">
        <f>'Bolton Hill SC'!P11</f>
        <v>1</v>
      </c>
      <c r="Q11" s="56">
        <f>'Bolton Hill SC'!Q11</f>
        <v>0</v>
      </c>
      <c r="R11" s="56">
        <f>'Bolton Hill SC'!R11</f>
        <v>0</v>
      </c>
      <c r="S11" s="56">
        <f>'Bolton Hill SC'!S11</f>
        <v>0</v>
      </c>
      <c r="T11" s="56">
        <f>'Bolton Hill SC'!T11</f>
        <v>0</v>
      </c>
      <c r="U11" s="56">
        <f>'Bolton Hill SC'!U11</f>
        <v>0</v>
      </c>
      <c r="V11" s="56">
        <f>'Bolton Hill SC'!V11</f>
        <v>0</v>
      </c>
      <c r="AB11" s="12"/>
      <c r="AC11" s="12"/>
      <c r="AD11" s="12"/>
      <c r="AE11" s="12"/>
      <c r="AF11" s="12"/>
    </row>
    <row r="12" spans="1:32" ht="14" x14ac:dyDescent="0.3">
      <c r="A12" s="88" t="s">
        <v>6</v>
      </c>
      <c r="B12" s="88"/>
      <c r="C12" s="56">
        <f>'Bolton Hill SC'!C12</f>
        <v>2</v>
      </c>
      <c r="D12" s="56">
        <f>'Bolton Hill SC'!D12</f>
        <v>2</v>
      </c>
      <c r="E12" s="56">
        <f>'Bolton Hill SC'!E12</f>
        <v>2</v>
      </c>
      <c r="F12" s="56">
        <f>'Bolton Hill SC'!F12</f>
        <v>2</v>
      </c>
      <c r="G12" s="56">
        <f>'Bolton Hill SC'!G12</f>
        <v>2</v>
      </c>
      <c r="H12" s="56">
        <f>'Bolton Hill SC'!H12</f>
        <v>3</v>
      </c>
      <c r="I12" s="56">
        <f>'Bolton Hill SC'!I12</f>
        <v>3</v>
      </c>
      <c r="J12" s="56">
        <f>'Bolton Hill SC'!J12</f>
        <v>2</v>
      </c>
      <c r="K12" s="56">
        <f>'Bolton Hill SC'!K12</f>
        <v>2</v>
      </c>
      <c r="L12" s="56">
        <f>'Bolton Hill SC'!L12</f>
        <v>2</v>
      </c>
      <c r="M12" s="56">
        <f>'Bolton Hill SC'!M12</f>
        <v>1</v>
      </c>
      <c r="N12" s="56">
        <f>'Bolton Hill SC'!N12</f>
        <v>2</v>
      </c>
      <c r="O12" s="56">
        <f>'Bolton Hill SC'!O12</f>
        <v>2</v>
      </c>
      <c r="P12" s="56">
        <f>'Bolton Hill SC'!P12</f>
        <v>2</v>
      </c>
      <c r="Q12" s="56">
        <f>'Bolton Hill SC'!Q12</f>
        <v>0</v>
      </c>
      <c r="R12" s="56">
        <f>'Bolton Hill SC'!R12</f>
        <v>0</v>
      </c>
      <c r="S12" s="56">
        <f>'Bolton Hill SC'!S12</f>
        <v>0</v>
      </c>
      <c r="T12" s="56">
        <f>'Bolton Hill SC'!T12</f>
        <v>0</v>
      </c>
      <c r="U12" s="56">
        <f>'Bolton Hill SC'!U12</f>
        <v>0</v>
      </c>
      <c r="V12" s="56">
        <f>'Bolton Hill SC'!V12</f>
        <v>0</v>
      </c>
      <c r="AB12" s="46"/>
      <c r="AC12" s="51"/>
      <c r="AD12" s="45"/>
      <c r="AE12" s="45"/>
      <c r="AF12" s="45"/>
    </row>
    <row r="13" spans="1:32" ht="14" x14ac:dyDescent="0.3">
      <c r="A13" s="88" t="s">
        <v>7</v>
      </c>
      <c r="B13" s="88"/>
      <c r="C13" s="56">
        <f>'Bolton Hill SC'!C13</f>
        <v>0</v>
      </c>
      <c r="D13" s="56">
        <f>'Bolton Hill SC'!D13</f>
        <v>0</v>
      </c>
      <c r="E13" s="56">
        <f>'Bolton Hill SC'!E13</f>
        <v>0</v>
      </c>
      <c r="F13" s="56">
        <f>'Bolton Hill SC'!F13</f>
        <v>0</v>
      </c>
      <c r="G13" s="56">
        <f>'Bolton Hill SC'!G13</f>
        <v>0</v>
      </c>
      <c r="H13" s="56">
        <f>'Bolton Hill SC'!H13</f>
        <v>0</v>
      </c>
      <c r="I13" s="56">
        <f>'Bolton Hill SC'!I13</f>
        <v>0</v>
      </c>
      <c r="J13" s="56">
        <f>'Bolton Hill SC'!J13</f>
        <v>0</v>
      </c>
      <c r="K13" s="56">
        <f>'Bolton Hill SC'!K13</f>
        <v>0</v>
      </c>
      <c r="L13" s="56">
        <f>'Bolton Hill SC'!L13</f>
        <v>0</v>
      </c>
      <c r="M13" s="56">
        <f>'Bolton Hill SC'!M13</f>
        <v>0</v>
      </c>
      <c r="N13" s="56">
        <f>'Bolton Hill SC'!N13</f>
        <v>0</v>
      </c>
      <c r="O13" s="56">
        <f>'Bolton Hill SC'!O13</f>
        <v>0</v>
      </c>
      <c r="P13" s="56">
        <f>'Bolton Hill SC'!P13</f>
        <v>0</v>
      </c>
      <c r="Q13" s="56">
        <f>'Bolton Hill SC'!Q13</f>
        <v>0</v>
      </c>
      <c r="R13" s="56">
        <f>'Bolton Hill SC'!R13</f>
        <v>0</v>
      </c>
      <c r="S13" s="56">
        <f>'Bolton Hill SC'!S13</f>
        <v>0</v>
      </c>
      <c r="T13" s="56">
        <f>'Bolton Hill SC'!T13</f>
        <v>0</v>
      </c>
      <c r="U13" s="56">
        <f>'Bolton Hill SC'!U13</f>
        <v>0</v>
      </c>
      <c r="V13" s="56">
        <f>'Bolton Hill SC'!V13</f>
        <v>0</v>
      </c>
      <c r="AB13" s="46"/>
      <c r="AC13" s="51"/>
      <c r="AD13" s="45"/>
      <c r="AE13" s="45"/>
      <c r="AF13" s="45"/>
    </row>
    <row r="14" spans="1:32" ht="13" x14ac:dyDescent="0.35">
      <c r="A14" s="87" t="s">
        <v>8</v>
      </c>
      <c r="B14" s="87"/>
      <c r="C14" s="57" t="str">
        <f>'Bolton Hill SC'!C14</f>
        <v>Spring wheat/barley</v>
      </c>
      <c r="D14" s="57" t="str">
        <f>'Bolton Hill SC'!D14</f>
        <v>Spring wheat/barley</v>
      </c>
      <c r="E14" s="57" t="str">
        <f>'Bolton Hill SC'!E14</f>
        <v>Spring wheat/barley</v>
      </c>
      <c r="F14" s="57" t="str">
        <f>'Bolton Hill SC'!F14</f>
        <v>Grass Silage (25% DM)</v>
      </c>
      <c r="G14" s="57" t="str">
        <f>'Bolton Hill SC'!G14</f>
        <v>Grass Silage (25% DM)</v>
      </c>
      <c r="H14" s="57" t="str">
        <f>'Bolton Hill SC'!H14</f>
        <v>Grass Silage (25% DM)</v>
      </c>
      <c r="I14" s="57" t="str">
        <f>'Bolton Hill SC'!I14</f>
        <v>Grass Silage (25% DM)</v>
      </c>
      <c r="J14" s="57" t="str">
        <f>'Bolton Hill SC'!J14</f>
        <v>Grass Silage (25% DM)</v>
      </c>
      <c r="K14" s="57" t="str">
        <f>'Bolton Hill SC'!K14</f>
        <v>Grass Silage (25% DM)</v>
      </c>
      <c r="L14" s="57" t="str">
        <f>'Bolton Hill SC'!L14</f>
        <v>Grass Silage (25% DM)</v>
      </c>
      <c r="M14" s="57" t="str">
        <f>'Bolton Hill SC'!M14</f>
        <v>Grass Silage (25% DM)</v>
      </c>
      <c r="N14" s="57" t="str">
        <f>'Bolton Hill SC'!N14</f>
        <v>Grass Silage (25% DM)</v>
      </c>
      <c r="O14" s="57" t="str">
        <f>'Bolton Hill SC'!O14</f>
        <v>Grass Silage (25% DM)</v>
      </c>
      <c r="P14" s="57" t="str">
        <f>'Bolton Hill SC'!P14</f>
        <v>Grass Silage (25% DM)</v>
      </c>
      <c r="Q14" s="57">
        <f>'Bolton Hill SC'!Q14</f>
        <v>0</v>
      </c>
      <c r="R14" s="57">
        <f>'Bolton Hill SC'!R14</f>
        <v>0</v>
      </c>
      <c r="S14" s="57">
        <f>'Bolton Hill SC'!S14</f>
        <v>0</v>
      </c>
      <c r="T14" s="57">
        <f>'Bolton Hill SC'!T14</f>
        <v>0</v>
      </c>
      <c r="U14" s="57">
        <f>'Bolton Hill SC'!U14</f>
        <v>0</v>
      </c>
      <c r="V14" s="57">
        <f>'Bolton Hill SC'!V14</f>
        <v>0</v>
      </c>
    </row>
    <row r="15" spans="1:32" ht="13" x14ac:dyDescent="0.35">
      <c r="A15" s="96" t="s">
        <v>9</v>
      </c>
      <c r="B15" s="96"/>
      <c r="C15" s="56">
        <f>'Bolton Hill SC'!C15</f>
        <v>5.5</v>
      </c>
      <c r="D15" s="56">
        <f>'Bolton Hill SC'!D15</f>
        <v>5.5</v>
      </c>
      <c r="E15" s="56">
        <f>'Bolton Hill SC'!E15</f>
        <v>5.5</v>
      </c>
      <c r="F15" s="56">
        <f>'Bolton Hill SC'!F15</f>
        <v>47</v>
      </c>
      <c r="G15" s="56">
        <f>'Bolton Hill SC'!G15</f>
        <v>47</v>
      </c>
      <c r="H15" s="56">
        <f>'Bolton Hill SC'!H15</f>
        <v>47</v>
      </c>
      <c r="I15" s="56">
        <f>'Bolton Hill SC'!I15</f>
        <v>47</v>
      </c>
      <c r="J15" s="56">
        <f>'Bolton Hill SC'!J15</f>
        <v>47</v>
      </c>
      <c r="K15" s="56">
        <f>'Bolton Hill SC'!K15</f>
        <v>47</v>
      </c>
      <c r="L15" s="56">
        <f>'Bolton Hill SC'!L15</f>
        <v>47</v>
      </c>
      <c r="M15" s="56">
        <f>'Bolton Hill SC'!M15</f>
        <v>47</v>
      </c>
      <c r="N15" s="56">
        <f>'Bolton Hill SC'!N15</f>
        <v>47</v>
      </c>
      <c r="O15" s="56">
        <f>'Bolton Hill SC'!O15</f>
        <v>47</v>
      </c>
      <c r="P15" s="56">
        <f>'Bolton Hill SC'!P15</f>
        <v>47</v>
      </c>
      <c r="Q15" s="56">
        <f>'Bolton Hill SC'!Q15</f>
        <v>0</v>
      </c>
      <c r="R15" s="56">
        <f>'Bolton Hill SC'!R15</f>
        <v>0</v>
      </c>
      <c r="S15" s="56">
        <f>'Bolton Hill SC'!S15</f>
        <v>0</v>
      </c>
      <c r="T15" s="56">
        <f>'Bolton Hill SC'!T15</f>
        <v>0</v>
      </c>
      <c r="U15" s="56">
        <f>'Bolton Hill SC'!U15</f>
        <v>0</v>
      </c>
      <c r="V15" s="56">
        <f>'Bolton Hill SC'!V15</f>
        <v>0</v>
      </c>
    </row>
    <row r="16" spans="1:32" ht="13" x14ac:dyDescent="0.35">
      <c r="A16" s="87" t="s">
        <v>46</v>
      </c>
      <c r="B16" s="87"/>
      <c r="C16" s="57" t="str">
        <f>'Bolton Hill SC'!C16</f>
        <v>Medium/Clay</v>
      </c>
      <c r="D16" s="57" t="str">
        <f>'Bolton Hill SC'!D16</f>
        <v>Medium/Clay</v>
      </c>
      <c r="E16" s="57" t="str">
        <f>'Bolton Hill SC'!E16</f>
        <v>Medium/Clay</v>
      </c>
      <c r="F16" s="57" t="str">
        <f>'Bolton Hill SC'!F16</f>
        <v>Medium/Clay</v>
      </c>
      <c r="G16" s="57" t="str">
        <f>'Bolton Hill SC'!G16</f>
        <v>Medium/Clay</v>
      </c>
      <c r="H16" s="57" t="str">
        <f>'Bolton Hill SC'!H16</f>
        <v>Medium/Clay</v>
      </c>
      <c r="I16" s="57" t="str">
        <f>'Bolton Hill SC'!I16</f>
        <v>Medium/Clay</v>
      </c>
      <c r="J16" s="57" t="str">
        <f>'Bolton Hill SC'!J16</f>
        <v>Medium/Clay</v>
      </c>
      <c r="K16" s="57" t="str">
        <f>'Bolton Hill SC'!K16</f>
        <v>Medium/Clay</v>
      </c>
      <c r="L16" s="57" t="str">
        <f>'Bolton Hill SC'!L16</f>
        <v>Medium/Clay</v>
      </c>
      <c r="M16" s="57" t="str">
        <f>'Bolton Hill SC'!M16</f>
        <v>Medium/Clay</v>
      </c>
      <c r="N16" s="57" t="str">
        <f>'Bolton Hill SC'!N16</f>
        <v>Medium/Clay</v>
      </c>
      <c r="O16" s="57" t="str">
        <f>'Bolton Hill SC'!O16</f>
        <v>Medium/Clay</v>
      </c>
      <c r="P16" s="57" t="str">
        <f>'Bolton Hill SC'!P16</f>
        <v>Medium/Clay</v>
      </c>
      <c r="Q16" s="57">
        <f>'Bolton Hill SC'!Q16</f>
        <v>0</v>
      </c>
      <c r="R16" s="57">
        <f>'Bolton Hill SC'!R16</f>
        <v>0</v>
      </c>
      <c r="S16" s="57">
        <f>'Bolton Hill SC'!S16</f>
        <v>0</v>
      </c>
      <c r="T16" s="57">
        <f>'Bolton Hill SC'!T16</f>
        <v>0</v>
      </c>
      <c r="U16" s="57">
        <f>'Bolton Hill SC'!U16</f>
        <v>0</v>
      </c>
      <c r="V16" s="57">
        <f>'Bolton Hill SC'!V16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47.3</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47.3</v>
      </c>
      <c r="E17" s="42">
        <f t="shared" si="0"/>
        <v>47.3</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79.899999999999991</v>
      </c>
      <c r="N17" s="42">
        <f t="shared" si="0"/>
        <v>79.899999999999991</v>
      </c>
      <c r="O17" s="42">
        <f t="shared" si="0"/>
        <v>79.899999999999991</v>
      </c>
      <c r="P17" s="42">
        <f t="shared" si="0"/>
        <v>79.899999999999991</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46.533861854000008</v>
      </c>
      <c r="D18" s="43">
        <f>$D28</f>
        <v>46.533861854000008</v>
      </c>
      <c r="E18" s="43">
        <f>$D29</f>
        <v>46.533861854000008</v>
      </c>
      <c r="F18" s="43">
        <f>$D30</f>
        <v>123.25185031600002</v>
      </c>
      <c r="G18" s="43">
        <f>$D31</f>
        <v>123.25185031600002</v>
      </c>
      <c r="H18" s="43">
        <f>$D32</f>
        <v>123.25185031600002</v>
      </c>
      <c r="I18" s="43">
        <f>$D33</f>
        <v>123.25185031600002</v>
      </c>
      <c r="J18" s="43">
        <f>$D34</f>
        <v>123.25185031600002</v>
      </c>
      <c r="K18" s="43">
        <f>$D35</f>
        <v>0</v>
      </c>
      <c r="L18" s="43">
        <f>$D36</f>
        <v>79.233332345999997</v>
      </c>
      <c r="M18" s="43">
        <f>$D37</f>
        <v>123.25185031600002</v>
      </c>
      <c r="N18" s="43">
        <f>$D38</f>
        <v>79.233332345999997</v>
      </c>
      <c r="O18" s="43">
        <f>$D39</f>
        <v>79.233332345999997</v>
      </c>
      <c r="P18" s="43">
        <f>$D40</f>
        <v>123.25185031600002</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-0.76613814599998875</v>
      </c>
      <c r="D19" s="43">
        <f t="shared" ref="D19:V19" si="1">D18-D17</f>
        <v>-0.76613814599998875</v>
      </c>
      <c r="E19" s="43">
        <f t="shared" si="1"/>
        <v>-0.76613814599998875</v>
      </c>
      <c r="F19" s="43">
        <f t="shared" si="1"/>
        <v>43.351850316000025</v>
      </c>
      <c r="G19" s="43">
        <f t="shared" si="1"/>
        <v>43.351850316000025</v>
      </c>
      <c r="H19" s="43">
        <f t="shared" si="1"/>
        <v>43.351850316000025</v>
      </c>
      <c r="I19" s="43">
        <f t="shared" si="1"/>
        <v>43.351850316000025</v>
      </c>
      <c r="J19" s="43">
        <f t="shared" si="1"/>
        <v>43.351850316000025</v>
      </c>
      <c r="K19" s="43">
        <f t="shared" si="1"/>
        <v>-79.899999999999991</v>
      </c>
      <c r="L19" s="43">
        <f t="shared" si="1"/>
        <v>-0.66666765399999406</v>
      </c>
      <c r="M19" s="43">
        <f t="shared" si="1"/>
        <v>43.351850316000025</v>
      </c>
      <c r="N19" s="43">
        <f t="shared" si="1"/>
        <v>-0.66666765399999406</v>
      </c>
      <c r="O19" s="43">
        <f t="shared" si="1"/>
        <v>-0.66666765399999406</v>
      </c>
      <c r="P19" s="43">
        <f t="shared" si="1"/>
        <v>43.351850316000025</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
      </c>
      <c r="L20" s="44" t="str">
        <f>IF($B36="","",IF(L$19&gt;=0,"INCREASE","DECREASE"))</f>
        <v>DECREASE</v>
      </c>
      <c r="M20" s="44" t="str">
        <f>IF($B37="","",IF(M$19&gt;=0,"INCREASE","DECREASE"))</f>
        <v>INCREASE</v>
      </c>
      <c r="N20" s="44" t="str">
        <f>IF($B38="","",IF(N$19&gt;=0,"INCREASE","DECREASE"))</f>
        <v>DECREASE</v>
      </c>
      <c r="O20" s="44" t="str">
        <f>IF($B39="","",IF(O$19&gt;=0,"INCREASE","DECREASE"))</f>
        <v>DECREASE</v>
      </c>
      <c r="P20" s="44" t="str">
        <f>IF($B40="","",IF(P$19&gt;=0,"INCREASE","DECREASE"))</f>
        <v>INCREASE</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c r="S23" s="37" t="s">
        <v>60</v>
      </c>
      <c r="T23" s="37"/>
      <c r="U23" s="37"/>
      <c r="V23" s="38"/>
      <c r="W23" s="38"/>
    </row>
    <row r="24" spans="1:32" s="14" customFormat="1" x14ac:dyDescent="0.35">
      <c r="A24" s="19"/>
      <c r="B24" s="41">
        <v>16.600000000000001</v>
      </c>
      <c r="C24" s="40">
        <v>1.34</v>
      </c>
      <c r="D24" s="40">
        <v>3307</v>
      </c>
      <c r="E24" s="40">
        <v>139</v>
      </c>
      <c r="F24" s="40">
        <v>220</v>
      </c>
      <c r="G24" s="40">
        <v>22.5</v>
      </c>
      <c r="H24" s="40">
        <v>113</v>
      </c>
      <c r="I24" s="40">
        <v>51.2</v>
      </c>
      <c r="J24" s="40">
        <v>0.43</v>
      </c>
      <c r="K24" s="1">
        <v>0.12</v>
      </c>
      <c r="L24" s="40">
        <v>12.1</v>
      </c>
      <c r="M24" s="40">
        <v>9.2200000000000006</v>
      </c>
      <c r="N24" s="40">
        <v>115036</v>
      </c>
      <c r="O24" s="40">
        <v>36254</v>
      </c>
      <c r="P24" s="40">
        <v>444</v>
      </c>
      <c r="Q24" s="40">
        <v>4436</v>
      </c>
      <c r="R24" s="40"/>
      <c r="S24" s="40">
        <v>43</v>
      </c>
      <c r="T24" s="40"/>
      <c r="U24" s="40"/>
      <c r="V24" s="40">
        <v>61</v>
      </c>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2</v>
      </c>
      <c r="B27" s="39">
        <v>37</v>
      </c>
      <c r="C27" s="3">
        <f>IF(C$23="%w/w SAR",((C$24*10)*$B27),IF(C$23="%w/w DM",(((C$24*10)*($B$24/100))*$B27),IF(C$23="kg/t SAR",(C$24*$B27),IF(C$23="kg/t DM",((C$24*($B$24/100))*$B27),IF(C$23="mg/kg SAR",((C$24*0.001)*$B27),IF(C$23="mg/kg DM",(((C$24*0.001)*($B$24/100))*$B27),0))))))</f>
        <v>82.302800000000005</v>
      </c>
      <c r="D27" s="3">
        <f>(IF(D$23="%w/w SAR",((D$24*10)*$B27),IF(D$23="%w/w DM",(((D$24*10)*($B$24/100))*$B27),IF(D$23="kg/t SAR",(D$24*$B27),IF(D$23="kg/t DM",((D$24*($B$24/100))*$B27),IF(D$23="mg/kg SAR",((D$24*0.001)*$B27),IF(D$23="mg/kg DM",(((D$24*0.001)*($B$24/100))*$B27),"0")))))))*2.291</f>
        <v>46.533861854000008</v>
      </c>
      <c r="E27" s="3">
        <f>(IF(E$23="%w/w SAR",((E$24*10)*$B27),IF(E$23="%w/w DM",(((E$24*10)*($B$24/100))*$B27),IF(E$23="kg/t SAR",(E$24*$B27),IF(E$23="kg/t DM",((E$24*($B$24/100))*$B27),IF(E$23="mg/kg SAR",((E$24*0.001)*$B27),IF(E$23="mg/kg DM",(((E$24*0.001)*($B$24/100))*$B27),"0")))))))*1.205</f>
        <v>1.0287542900000002</v>
      </c>
      <c r="F27" s="3">
        <f>(IF(F$23="%w/w SAR",((F$24*10)*$B27),IF(F$23="%w/w DM",(((F$24*10)*($B$24/100))*$B27),IF(F$23="kg/t SAR",(F$24*$B27),IF(F$23="kg/t DM",((F$24*($B$24/100))*$B27),IF(F$23="mg/kg SAR",((F$24*0.001)*$B27),IF(F$23="mg/kg DM",(((F$24*0.001)*($B$24/100))*$B27),"0")))))))*1.658</f>
        <v>2.2403559200000003</v>
      </c>
      <c r="G27" s="3">
        <f t="shared" ref="G27:P42" si="2">IF(G$23="%w/w SAR",((G$24*10)*$B27),IF(G$23="%w/w DM",(((G$24*10)*($B$24/100))*$B27),IF(G$23="kg/t SAR",(G$24*$B27),IF(G$23="kg/t DM",((G$24*($B$24/100))*$B27),IF(G$23="mg/kg SAR",((G$24*0.001)*$B27),IF(G$23="mg/kg DM",(((G$24*0.001)*($B$24/100))*$B27),0))))))</f>
        <v>0.13819500000000001</v>
      </c>
      <c r="H27" s="3">
        <f t="shared" si="2"/>
        <v>0.69404600000000005</v>
      </c>
      <c r="I27" s="3">
        <f t="shared" si="2"/>
        <v>0.31447039999999998</v>
      </c>
      <c r="J27" s="3">
        <f t="shared" si="2"/>
        <v>2.6410599999999998E-3</v>
      </c>
      <c r="K27" s="3">
        <f t="shared" si="2"/>
        <v>7.3704000000000011E-4</v>
      </c>
      <c r="L27" s="3">
        <f t="shared" si="2"/>
        <v>7.4318200000000001E-2</v>
      </c>
      <c r="M27" s="3">
        <f t="shared" si="2"/>
        <v>5.6629240000000011E-2</v>
      </c>
      <c r="N27" s="3">
        <f t="shared" si="2"/>
        <v>706.55111199999999</v>
      </c>
      <c r="O27" s="3">
        <f t="shared" si="2"/>
        <v>222.672068</v>
      </c>
      <c r="P27" s="3">
        <f t="shared" si="2"/>
        <v>2.7270480000000004</v>
      </c>
      <c r="Q27" s="3">
        <f>(IF(Q$23="%w/w SAR",((Q$24*10)*$B27),IF(Q$23="%w/w DM",(((Q$24*10)*($B$24/100))*$B27),IF(Q$23="kg/t SAR",(Q$24*$B27),IF(Q$23="kg/t DM",((Q$24*($B$24/100))*$B27),IF(Q$23="mg/kg SAR",((Q$24*0.001)*$B27),IF(Q$23="mg/kg DM",(((Q$24*0.001)*($B$24/100))*$B27),0)))))))*2.5</f>
        <v>68.114779999999996</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0.26410600000000006</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t="str">
        <f>D8</f>
        <v>3A</v>
      </c>
      <c r="B28" s="39">
        <v>37</v>
      </c>
      <c r="C28" s="3">
        <f t="shared" ref="C28:C46" si="3">IF(C$23="%w/w SAR",((C$24*10)*$B28),IF(C$23="%w/w DM",(((C$24*10)*($B$24/100))*$B28),IF(C$23="kg/t SAR",(C$24*$B28),IF(C$23="kg/t DM",((C$24*($B$24/100))*$B28),IF(C$23="mg/kg SAR",((C$24*0.001)*$B28),IF(C$23="mg/kg DM",(((C$24*0.001)*($B$24/100))*$B28),0))))))</f>
        <v>82.302800000000005</v>
      </c>
      <c r="D28" s="3">
        <f t="shared" ref="D28:D46" si="4">(IF(D$23="%w/w SAR",((D$24*10)*$B28),IF(D$23="%w/w DM",(((D$24*10)*($B$24/100))*$B28),IF(D$23="kg/t SAR",(D$24*$B28),IF(D$23="kg/t DM",((D$24*($B$24/100))*$B28),IF(D$23="mg/kg SAR",((D$24*0.001)*$B28),IF(D$23="mg/kg DM",(((D$24*0.001)*($B$24/100))*$B28),"0")))))))*2.291</f>
        <v>46.533861854000008</v>
      </c>
      <c r="E28" s="3">
        <f t="shared" ref="E28:E46" si="5">(IF(E$23="%w/w SAR",((E$24*10)*$B28),IF(E$23="%w/w DM",(((E$24*10)*($B$24/100))*$B28),IF(E$23="kg/t SAR",(E$24*$B28),IF(E$23="kg/t DM",((E$24*($B$24/100))*$B28),IF(E$23="mg/kg SAR",((E$24*0.001)*$B28),IF(E$23="mg/kg DM",(((E$24*0.001)*($B$24/100))*$B28),"0")))))))*1.205</f>
        <v>1.0287542900000002</v>
      </c>
      <c r="F28" s="3">
        <f t="shared" ref="F28:F46" si="6">(IF(F$23="%w/w SAR",((F$24*10)*$B28),IF(F$23="%w/w DM",(((F$24*10)*($B$24/100))*$B28),IF(F$23="kg/t SAR",(F$24*$B28),IF(F$23="kg/t DM",((F$24*($B$24/100))*$B28),IF(F$23="mg/kg SAR",((F$24*0.001)*$B28),IF(F$23="mg/kg DM",(((F$24*0.001)*($B$24/100))*$B28),"0")))))))*1.658</f>
        <v>2.2403559200000003</v>
      </c>
      <c r="G28" s="3">
        <f t="shared" si="2"/>
        <v>0.13819500000000001</v>
      </c>
      <c r="H28" s="3">
        <f t="shared" si="2"/>
        <v>0.69404600000000005</v>
      </c>
      <c r="I28" s="3">
        <f t="shared" si="2"/>
        <v>0.31447039999999998</v>
      </c>
      <c r="J28" s="3">
        <f t="shared" si="2"/>
        <v>2.6410599999999998E-3</v>
      </c>
      <c r="K28" s="3">
        <f t="shared" si="2"/>
        <v>7.3704000000000011E-4</v>
      </c>
      <c r="L28" s="3">
        <f t="shared" si="2"/>
        <v>7.4318200000000001E-2</v>
      </c>
      <c r="M28" s="3">
        <f t="shared" si="2"/>
        <v>5.6629240000000011E-2</v>
      </c>
      <c r="N28" s="3">
        <f t="shared" si="2"/>
        <v>706.55111199999999</v>
      </c>
      <c r="O28" s="3">
        <f t="shared" si="2"/>
        <v>222.672068</v>
      </c>
      <c r="P28" s="3">
        <f t="shared" si="2"/>
        <v>2.7270480000000004</v>
      </c>
      <c r="Q28" s="3">
        <f t="shared" ref="Q28:Q46" si="7">(IF(Q$23="%w/w SAR",((Q$24*10)*$B28),IF(Q$23="%w/w DM",(((Q$24*10)*($B$24/100))*$B28),IF(Q$23="kg/t SAR",(Q$24*$B28),IF(Q$23="kg/t DM",((Q$24*($B$24/100))*$B28),IF(Q$23="mg/kg SAR",((Q$24*0.001)*$B28),IF(Q$23="mg/kg DM",(((Q$24*0.001)*($B$24/100))*$B28),0)))))))*2.5</f>
        <v>68.114779999999996</v>
      </c>
      <c r="R28" s="3">
        <f t="shared" ref="R28:U46" si="8">IF(R$23="%w/w SAR",((R$24*10)*$B28),IF(R$23="%w/w DM",(((R$24*10)*($B$24/100))*$B28),IF(R$23="kg/t SAR",(R$24*$B28),IF(R$23="kg/t DM",((R$24*($B$24/100))*$B28),IF(R$23="mg/kg SAR",((R$24*0.001)*$B28),IF(R$23="mg/kg DM",(((R$24*0.001)*($B$24/100))*$B28),0))))))</f>
        <v>0</v>
      </c>
      <c r="S28" s="3">
        <f t="shared" si="8"/>
        <v>0.26410600000000006</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t="str">
        <f>E8</f>
        <v>3B</v>
      </c>
      <c r="B29" s="39">
        <v>37</v>
      </c>
      <c r="C29" s="3">
        <f t="shared" si="3"/>
        <v>82.302800000000005</v>
      </c>
      <c r="D29" s="3">
        <f t="shared" si="4"/>
        <v>46.533861854000008</v>
      </c>
      <c r="E29" s="3">
        <f t="shared" si="5"/>
        <v>1.0287542900000002</v>
      </c>
      <c r="F29" s="3">
        <f t="shared" si="6"/>
        <v>2.2403559200000003</v>
      </c>
      <c r="G29" s="3">
        <f t="shared" si="2"/>
        <v>0.13819500000000001</v>
      </c>
      <c r="H29" s="3">
        <f t="shared" si="2"/>
        <v>0.69404600000000005</v>
      </c>
      <c r="I29" s="3">
        <f t="shared" si="2"/>
        <v>0.31447039999999998</v>
      </c>
      <c r="J29" s="3">
        <f t="shared" si="2"/>
        <v>2.6410599999999998E-3</v>
      </c>
      <c r="K29" s="3">
        <f t="shared" si="2"/>
        <v>7.3704000000000011E-4</v>
      </c>
      <c r="L29" s="3">
        <f t="shared" si="2"/>
        <v>7.4318200000000001E-2</v>
      </c>
      <c r="M29" s="3">
        <f t="shared" si="2"/>
        <v>5.6629240000000011E-2</v>
      </c>
      <c r="N29" s="3">
        <f t="shared" si="2"/>
        <v>706.55111199999999</v>
      </c>
      <c r="O29" s="3">
        <f t="shared" si="2"/>
        <v>222.672068</v>
      </c>
      <c r="P29" s="3">
        <f t="shared" si="2"/>
        <v>2.7270480000000004</v>
      </c>
      <c r="Q29" s="3">
        <f t="shared" si="7"/>
        <v>68.114779999999996</v>
      </c>
      <c r="R29" s="3">
        <f t="shared" si="8"/>
        <v>0</v>
      </c>
      <c r="S29" s="3">
        <f t="shared" si="8"/>
        <v>0.26410600000000006</v>
      </c>
      <c r="T29" s="3">
        <f t="shared" si="8"/>
        <v>0</v>
      </c>
      <c r="U29" s="3">
        <f t="shared" si="8"/>
        <v>0</v>
      </c>
      <c r="V29" s="3" t="str">
        <f t="shared" si="9"/>
        <v>OK</v>
      </c>
      <c r="W29" s="3">
        <f t="shared" si="10"/>
        <v>0</v>
      </c>
      <c r="AB29" s="16"/>
      <c r="AC29" s="16"/>
      <c r="AD29" s="16"/>
      <c r="AE29" s="16"/>
      <c r="AF29" s="16"/>
    </row>
    <row r="30" spans="1:32" s="20" customFormat="1" ht="13" x14ac:dyDescent="0.35">
      <c r="A30" s="33">
        <f>F8</f>
        <v>14</v>
      </c>
      <c r="B30" s="39">
        <v>98</v>
      </c>
      <c r="C30" s="3">
        <f t="shared" si="3"/>
        <v>217.99120000000002</v>
      </c>
      <c r="D30" s="3">
        <f t="shared" si="4"/>
        <v>123.25185031600002</v>
      </c>
      <c r="E30" s="3">
        <f t="shared" si="5"/>
        <v>2.7248086600000003</v>
      </c>
      <c r="F30" s="3">
        <f t="shared" si="6"/>
        <v>5.9339156800000001</v>
      </c>
      <c r="G30" s="3">
        <f t="shared" si="2"/>
        <v>0.36603000000000002</v>
      </c>
      <c r="H30" s="3">
        <f t="shared" si="2"/>
        <v>1.838284</v>
      </c>
      <c r="I30" s="3">
        <f t="shared" si="2"/>
        <v>0.83292160000000004</v>
      </c>
      <c r="J30" s="3">
        <f t="shared" si="2"/>
        <v>6.9952399999999998E-3</v>
      </c>
      <c r="K30" s="3">
        <f t="shared" si="2"/>
        <v>1.9521600000000003E-3</v>
      </c>
      <c r="L30" s="3">
        <f t="shared" si="2"/>
        <v>0.19684280000000001</v>
      </c>
      <c r="M30" s="3">
        <f t="shared" si="2"/>
        <v>0.14999096000000003</v>
      </c>
      <c r="N30" s="3">
        <f t="shared" si="2"/>
        <v>1871.4056479999999</v>
      </c>
      <c r="O30" s="3">
        <f t="shared" si="2"/>
        <v>589.78007200000002</v>
      </c>
      <c r="P30" s="3">
        <f t="shared" si="2"/>
        <v>7.2229920000000005</v>
      </c>
      <c r="Q30" s="3">
        <f t="shared" si="7"/>
        <v>180.41212000000002</v>
      </c>
      <c r="R30" s="3">
        <f t="shared" si="8"/>
        <v>0</v>
      </c>
      <c r="S30" s="3">
        <f t="shared" si="8"/>
        <v>0.69952400000000015</v>
      </c>
      <c r="T30" s="3">
        <f t="shared" si="8"/>
        <v>0</v>
      </c>
      <c r="U30" s="3">
        <f t="shared" si="8"/>
        <v>0</v>
      </c>
      <c r="V30" s="3" t="str">
        <f t="shared" si="9"/>
        <v>OK</v>
      </c>
      <c r="W30" s="3">
        <f t="shared" si="10"/>
        <v>0</v>
      </c>
      <c r="AB30" s="16"/>
      <c r="AC30" s="16"/>
      <c r="AD30" s="16"/>
      <c r="AE30" s="16"/>
      <c r="AF30" s="16"/>
    </row>
    <row r="31" spans="1:32" s="20" customFormat="1" ht="13" x14ac:dyDescent="0.35">
      <c r="A31" s="33">
        <f>G8</f>
        <v>15</v>
      </c>
      <c r="B31" s="39">
        <v>98</v>
      </c>
      <c r="C31" s="3">
        <f t="shared" si="3"/>
        <v>217.99120000000002</v>
      </c>
      <c r="D31" s="3">
        <f t="shared" si="4"/>
        <v>123.25185031600002</v>
      </c>
      <c r="E31" s="3">
        <f t="shared" si="5"/>
        <v>2.7248086600000003</v>
      </c>
      <c r="F31" s="3">
        <f t="shared" si="6"/>
        <v>5.9339156800000001</v>
      </c>
      <c r="G31" s="3">
        <f t="shared" si="2"/>
        <v>0.36603000000000002</v>
      </c>
      <c r="H31" s="3">
        <f t="shared" si="2"/>
        <v>1.838284</v>
      </c>
      <c r="I31" s="3">
        <f t="shared" si="2"/>
        <v>0.83292160000000004</v>
      </c>
      <c r="J31" s="3">
        <f t="shared" si="2"/>
        <v>6.9952399999999998E-3</v>
      </c>
      <c r="K31" s="3">
        <f t="shared" si="2"/>
        <v>1.9521600000000003E-3</v>
      </c>
      <c r="L31" s="3">
        <f t="shared" si="2"/>
        <v>0.19684280000000001</v>
      </c>
      <c r="M31" s="3">
        <f t="shared" si="2"/>
        <v>0.14999096000000003</v>
      </c>
      <c r="N31" s="3">
        <f t="shared" si="2"/>
        <v>1871.4056479999999</v>
      </c>
      <c r="O31" s="3">
        <f t="shared" si="2"/>
        <v>589.78007200000002</v>
      </c>
      <c r="P31" s="3">
        <f t="shared" si="2"/>
        <v>7.2229920000000005</v>
      </c>
      <c r="Q31" s="3">
        <f t="shared" si="7"/>
        <v>180.41212000000002</v>
      </c>
      <c r="R31" s="3">
        <f t="shared" si="8"/>
        <v>0</v>
      </c>
      <c r="S31" s="3">
        <f t="shared" si="8"/>
        <v>0.69952400000000015</v>
      </c>
      <c r="T31" s="3">
        <f t="shared" si="8"/>
        <v>0</v>
      </c>
      <c r="U31" s="3">
        <f t="shared" si="8"/>
        <v>0</v>
      </c>
      <c r="V31" s="3" t="str">
        <f t="shared" si="9"/>
        <v>OK</v>
      </c>
      <c r="W31" s="3">
        <f t="shared" si="10"/>
        <v>0</v>
      </c>
      <c r="AB31" s="16"/>
      <c r="AC31" s="16"/>
      <c r="AD31" s="16"/>
      <c r="AE31" s="16"/>
      <c r="AF31" s="16"/>
    </row>
    <row r="32" spans="1:32" s="20" customFormat="1" ht="13" x14ac:dyDescent="0.35">
      <c r="A32" s="33">
        <f>H8</f>
        <v>16</v>
      </c>
      <c r="B32" s="39">
        <v>98</v>
      </c>
      <c r="C32" s="3">
        <f t="shared" si="3"/>
        <v>217.99120000000002</v>
      </c>
      <c r="D32" s="3">
        <f t="shared" si="4"/>
        <v>123.25185031600002</v>
      </c>
      <c r="E32" s="3">
        <f t="shared" si="5"/>
        <v>2.7248086600000003</v>
      </c>
      <c r="F32" s="3">
        <f t="shared" si="6"/>
        <v>5.9339156800000001</v>
      </c>
      <c r="G32" s="3">
        <f t="shared" si="2"/>
        <v>0.36603000000000002</v>
      </c>
      <c r="H32" s="3">
        <f t="shared" si="2"/>
        <v>1.838284</v>
      </c>
      <c r="I32" s="3">
        <f t="shared" si="2"/>
        <v>0.83292160000000004</v>
      </c>
      <c r="J32" s="3">
        <f t="shared" si="2"/>
        <v>6.9952399999999998E-3</v>
      </c>
      <c r="K32" s="3">
        <f t="shared" si="2"/>
        <v>1.9521600000000003E-3</v>
      </c>
      <c r="L32" s="3">
        <f t="shared" si="2"/>
        <v>0.19684280000000001</v>
      </c>
      <c r="M32" s="3">
        <f t="shared" si="2"/>
        <v>0.14999096000000003</v>
      </c>
      <c r="N32" s="3">
        <f t="shared" si="2"/>
        <v>1871.4056479999999</v>
      </c>
      <c r="O32" s="3">
        <f t="shared" si="2"/>
        <v>589.78007200000002</v>
      </c>
      <c r="P32" s="3">
        <f t="shared" si="2"/>
        <v>7.2229920000000005</v>
      </c>
      <c r="Q32" s="3">
        <f t="shared" si="7"/>
        <v>180.41212000000002</v>
      </c>
      <c r="R32" s="3">
        <f t="shared" si="8"/>
        <v>0</v>
      </c>
      <c r="S32" s="3">
        <f t="shared" si="8"/>
        <v>0.69952400000000015</v>
      </c>
      <c r="T32" s="3">
        <f t="shared" si="8"/>
        <v>0</v>
      </c>
      <c r="U32" s="3">
        <f t="shared" si="8"/>
        <v>0</v>
      </c>
      <c r="V32" s="3" t="str">
        <f t="shared" si="9"/>
        <v>OK</v>
      </c>
      <c r="W32" s="3">
        <f t="shared" si="10"/>
        <v>0</v>
      </c>
      <c r="AB32" s="16"/>
      <c r="AC32" s="16"/>
      <c r="AD32" s="16"/>
      <c r="AE32" s="16"/>
      <c r="AF32" s="16"/>
    </row>
    <row r="33" spans="1:32" s="20" customFormat="1" ht="13" x14ac:dyDescent="0.35">
      <c r="A33" s="33">
        <f>I8</f>
        <v>17</v>
      </c>
      <c r="B33" s="39">
        <v>98</v>
      </c>
      <c r="C33" s="3">
        <f t="shared" si="3"/>
        <v>217.99120000000002</v>
      </c>
      <c r="D33" s="3">
        <f t="shared" si="4"/>
        <v>123.25185031600002</v>
      </c>
      <c r="E33" s="3">
        <f t="shared" si="5"/>
        <v>2.7248086600000003</v>
      </c>
      <c r="F33" s="3">
        <f t="shared" si="6"/>
        <v>5.9339156800000001</v>
      </c>
      <c r="G33" s="3">
        <f t="shared" si="2"/>
        <v>0.36603000000000002</v>
      </c>
      <c r="H33" s="3">
        <f t="shared" si="2"/>
        <v>1.838284</v>
      </c>
      <c r="I33" s="3">
        <f t="shared" si="2"/>
        <v>0.83292160000000004</v>
      </c>
      <c r="J33" s="3">
        <f t="shared" si="2"/>
        <v>6.9952399999999998E-3</v>
      </c>
      <c r="K33" s="3">
        <f t="shared" si="2"/>
        <v>1.9521600000000003E-3</v>
      </c>
      <c r="L33" s="3">
        <f t="shared" si="2"/>
        <v>0.19684280000000001</v>
      </c>
      <c r="M33" s="3">
        <f t="shared" si="2"/>
        <v>0.14999096000000003</v>
      </c>
      <c r="N33" s="3">
        <f t="shared" si="2"/>
        <v>1871.4056479999999</v>
      </c>
      <c r="O33" s="3">
        <f t="shared" si="2"/>
        <v>589.78007200000002</v>
      </c>
      <c r="P33" s="3">
        <f t="shared" si="2"/>
        <v>7.2229920000000005</v>
      </c>
      <c r="Q33" s="3">
        <f t="shared" si="7"/>
        <v>180.41212000000002</v>
      </c>
      <c r="R33" s="3">
        <f t="shared" si="8"/>
        <v>0</v>
      </c>
      <c r="S33" s="3">
        <f t="shared" si="8"/>
        <v>0.69952400000000015</v>
      </c>
      <c r="T33" s="3">
        <f t="shared" si="8"/>
        <v>0</v>
      </c>
      <c r="U33" s="3">
        <f t="shared" si="8"/>
        <v>0</v>
      </c>
      <c r="V33" s="3" t="str">
        <f t="shared" si="9"/>
        <v>OK</v>
      </c>
      <c r="W33" s="3">
        <f t="shared" si="10"/>
        <v>0</v>
      </c>
      <c r="AB33" s="16"/>
      <c r="AC33" s="16"/>
      <c r="AD33" s="16"/>
      <c r="AE33" s="16"/>
      <c r="AF33" s="16"/>
    </row>
    <row r="34" spans="1:32" s="20" customFormat="1" ht="13" x14ac:dyDescent="0.35">
      <c r="A34" s="33">
        <f>J8</f>
        <v>19</v>
      </c>
      <c r="B34" s="39">
        <v>98</v>
      </c>
      <c r="C34" s="3">
        <f t="shared" si="3"/>
        <v>217.99120000000002</v>
      </c>
      <c r="D34" s="3">
        <f t="shared" si="4"/>
        <v>123.25185031600002</v>
      </c>
      <c r="E34" s="3">
        <f t="shared" si="5"/>
        <v>2.7248086600000003</v>
      </c>
      <c r="F34" s="3">
        <f t="shared" si="6"/>
        <v>5.9339156800000001</v>
      </c>
      <c r="G34" s="3">
        <f t="shared" si="2"/>
        <v>0.36603000000000002</v>
      </c>
      <c r="H34" s="3">
        <f t="shared" si="2"/>
        <v>1.838284</v>
      </c>
      <c r="I34" s="3">
        <f t="shared" si="2"/>
        <v>0.83292160000000004</v>
      </c>
      <c r="J34" s="3">
        <f t="shared" si="2"/>
        <v>6.9952399999999998E-3</v>
      </c>
      <c r="K34" s="3">
        <f t="shared" si="2"/>
        <v>1.9521600000000003E-3</v>
      </c>
      <c r="L34" s="3">
        <f t="shared" si="2"/>
        <v>0.19684280000000001</v>
      </c>
      <c r="M34" s="3">
        <f t="shared" si="2"/>
        <v>0.14999096000000003</v>
      </c>
      <c r="N34" s="3">
        <f t="shared" si="2"/>
        <v>1871.4056479999999</v>
      </c>
      <c r="O34" s="3">
        <f t="shared" si="2"/>
        <v>589.78007200000002</v>
      </c>
      <c r="P34" s="3">
        <f t="shared" si="2"/>
        <v>7.2229920000000005</v>
      </c>
      <c r="Q34" s="3">
        <f t="shared" si="7"/>
        <v>180.41212000000002</v>
      </c>
      <c r="R34" s="3">
        <f t="shared" si="8"/>
        <v>0</v>
      </c>
      <c r="S34" s="3">
        <f t="shared" si="8"/>
        <v>0.69952400000000015</v>
      </c>
      <c r="T34" s="3">
        <f t="shared" si="8"/>
        <v>0</v>
      </c>
      <c r="U34" s="3">
        <f t="shared" si="8"/>
        <v>0</v>
      </c>
      <c r="V34" s="3" t="str">
        <f t="shared" si="9"/>
        <v>OK</v>
      </c>
      <c r="W34" s="3">
        <f t="shared" si="10"/>
        <v>0</v>
      </c>
      <c r="AB34" s="16"/>
      <c r="AC34" s="16"/>
      <c r="AD34" s="16"/>
      <c r="AE34" s="16"/>
      <c r="AF34" s="16"/>
    </row>
    <row r="35" spans="1:32" s="20" customFormat="1" ht="13" x14ac:dyDescent="0.35">
      <c r="A35" s="33">
        <f>K8</f>
        <v>26</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27</v>
      </c>
      <c r="B36" s="39">
        <v>63</v>
      </c>
      <c r="C36" s="3">
        <f t="shared" si="3"/>
        <v>140.13720000000001</v>
      </c>
      <c r="D36" s="3">
        <f t="shared" si="4"/>
        <v>79.233332345999997</v>
      </c>
      <c r="E36" s="3">
        <f t="shared" si="5"/>
        <v>1.7516627100000004</v>
      </c>
      <c r="F36" s="3">
        <f t="shared" si="6"/>
        <v>3.8146600800000003</v>
      </c>
      <c r="G36" s="3">
        <f t="shared" si="2"/>
        <v>0.23530500000000001</v>
      </c>
      <c r="H36" s="3">
        <f t="shared" si="2"/>
        <v>1.181754</v>
      </c>
      <c r="I36" s="3">
        <f t="shared" si="2"/>
        <v>0.53544959999999997</v>
      </c>
      <c r="J36" s="3">
        <f t="shared" si="2"/>
        <v>4.4969399999999996E-3</v>
      </c>
      <c r="K36" s="3">
        <f t="shared" si="2"/>
        <v>1.2549600000000001E-3</v>
      </c>
      <c r="L36" s="3">
        <f t="shared" si="2"/>
        <v>0.12654180000000001</v>
      </c>
      <c r="M36" s="3">
        <f t="shared" si="2"/>
        <v>9.6422760000000024E-2</v>
      </c>
      <c r="N36" s="3">
        <f t="shared" si="2"/>
        <v>1203.046488</v>
      </c>
      <c r="O36" s="3">
        <f t="shared" si="2"/>
        <v>379.14433199999996</v>
      </c>
      <c r="P36" s="3">
        <f t="shared" si="2"/>
        <v>4.6433520000000001</v>
      </c>
      <c r="Q36" s="3">
        <f t="shared" si="7"/>
        <v>115.97922</v>
      </c>
      <c r="R36" s="3">
        <f t="shared" si="8"/>
        <v>0</v>
      </c>
      <c r="S36" s="3">
        <f t="shared" si="8"/>
        <v>0.44969400000000009</v>
      </c>
      <c r="T36" s="3">
        <f t="shared" si="8"/>
        <v>0</v>
      </c>
      <c r="U36" s="3">
        <f t="shared" si="8"/>
        <v>0</v>
      </c>
      <c r="V36" s="3" t="str">
        <f t="shared" si="9"/>
        <v>OK</v>
      </c>
      <c r="W36" s="3">
        <f t="shared" si="10"/>
        <v>0</v>
      </c>
      <c r="AB36" s="16"/>
      <c r="AC36" s="16"/>
      <c r="AD36" s="16"/>
      <c r="AE36" s="16"/>
      <c r="AF36" s="16"/>
    </row>
    <row r="37" spans="1:32" s="20" customFormat="1" ht="13" x14ac:dyDescent="0.35">
      <c r="A37" s="33">
        <f>M8</f>
        <v>28</v>
      </c>
      <c r="B37" s="39">
        <v>98</v>
      </c>
      <c r="C37" s="3">
        <f t="shared" si="3"/>
        <v>217.99120000000002</v>
      </c>
      <c r="D37" s="3">
        <f t="shared" si="4"/>
        <v>123.25185031600002</v>
      </c>
      <c r="E37" s="3">
        <f t="shared" si="5"/>
        <v>2.7248086600000003</v>
      </c>
      <c r="F37" s="3">
        <f t="shared" si="6"/>
        <v>5.9339156800000001</v>
      </c>
      <c r="G37" s="3">
        <f t="shared" si="2"/>
        <v>0.36603000000000002</v>
      </c>
      <c r="H37" s="3">
        <f t="shared" si="2"/>
        <v>1.838284</v>
      </c>
      <c r="I37" s="3">
        <f t="shared" si="2"/>
        <v>0.83292160000000004</v>
      </c>
      <c r="J37" s="3">
        <f t="shared" si="2"/>
        <v>6.9952399999999998E-3</v>
      </c>
      <c r="K37" s="3">
        <f t="shared" si="2"/>
        <v>1.9521600000000003E-3</v>
      </c>
      <c r="L37" s="3">
        <f t="shared" si="2"/>
        <v>0.19684280000000001</v>
      </c>
      <c r="M37" s="3">
        <f t="shared" si="2"/>
        <v>0.14999096000000003</v>
      </c>
      <c r="N37" s="3">
        <f t="shared" si="2"/>
        <v>1871.4056479999999</v>
      </c>
      <c r="O37" s="3">
        <f t="shared" si="2"/>
        <v>589.78007200000002</v>
      </c>
      <c r="P37" s="3">
        <f t="shared" si="2"/>
        <v>7.2229920000000005</v>
      </c>
      <c r="Q37" s="3">
        <f t="shared" si="7"/>
        <v>180.41212000000002</v>
      </c>
      <c r="R37" s="3">
        <f t="shared" si="8"/>
        <v>0</v>
      </c>
      <c r="S37" s="3">
        <f t="shared" si="8"/>
        <v>0.69952400000000015</v>
      </c>
      <c r="T37" s="3">
        <f t="shared" si="8"/>
        <v>0</v>
      </c>
      <c r="U37" s="3">
        <f t="shared" si="8"/>
        <v>0</v>
      </c>
      <c r="V37" s="3" t="str">
        <f t="shared" si="9"/>
        <v>OK</v>
      </c>
      <c r="W37" s="3">
        <f t="shared" si="10"/>
        <v>0</v>
      </c>
      <c r="AB37" s="16"/>
      <c r="AC37" s="16"/>
      <c r="AD37" s="16"/>
      <c r="AE37" s="16"/>
      <c r="AF37" s="16"/>
    </row>
    <row r="38" spans="1:32" s="20" customFormat="1" ht="13" x14ac:dyDescent="0.35">
      <c r="A38" s="33">
        <f>N8</f>
        <v>29</v>
      </c>
      <c r="B38" s="39">
        <v>63</v>
      </c>
      <c r="C38" s="3">
        <f t="shared" si="3"/>
        <v>140.13720000000001</v>
      </c>
      <c r="D38" s="3">
        <f t="shared" si="4"/>
        <v>79.233332345999997</v>
      </c>
      <c r="E38" s="3">
        <f t="shared" si="5"/>
        <v>1.7516627100000004</v>
      </c>
      <c r="F38" s="3">
        <f t="shared" si="6"/>
        <v>3.8146600800000003</v>
      </c>
      <c r="G38" s="3">
        <f t="shared" si="2"/>
        <v>0.23530500000000001</v>
      </c>
      <c r="H38" s="3">
        <f t="shared" si="2"/>
        <v>1.181754</v>
      </c>
      <c r="I38" s="3">
        <f t="shared" si="2"/>
        <v>0.53544959999999997</v>
      </c>
      <c r="J38" s="3">
        <f t="shared" si="2"/>
        <v>4.4969399999999996E-3</v>
      </c>
      <c r="K38" s="3">
        <f t="shared" si="2"/>
        <v>1.2549600000000001E-3</v>
      </c>
      <c r="L38" s="3">
        <f t="shared" si="2"/>
        <v>0.12654180000000001</v>
      </c>
      <c r="M38" s="3">
        <f t="shared" si="2"/>
        <v>9.6422760000000024E-2</v>
      </c>
      <c r="N38" s="3">
        <f t="shared" si="2"/>
        <v>1203.046488</v>
      </c>
      <c r="O38" s="3">
        <f t="shared" si="2"/>
        <v>379.14433199999996</v>
      </c>
      <c r="P38" s="3">
        <f t="shared" si="2"/>
        <v>4.6433520000000001</v>
      </c>
      <c r="Q38" s="3">
        <f t="shared" si="7"/>
        <v>115.97922</v>
      </c>
      <c r="R38" s="3">
        <f t="shared" si="8"/>
        <v>0</v>
      </c>
      <c r="S38" s="3">
        <f t="shared" si="8"/>
        <v>0.44969400000000009</v>
      </c>
      <c r="T38" s="3">
        <f t="shared" si="8"/>
        <v>0</v>
      </c>
      <c r="U38" s="3">
        <f t="shared" si="8"/>
        <v>0</v>
      </c>
      <c r="V38" s="3" t="str">
        <f t="shared" si="9"/>
        <v>OK</v>
      </c>
      <c r="W38" s="3">
        <f t="shared" si="10"/>
        <v>0</v>
      </c>
      <c r="AB38" s="16"/>
      <c r="AC38" s="16"/>
      <c r="AD38" s="16"/>
      <c r="AE38" s="16"/>
      <c r="AF38" s="16"/>
    </row>
    <row r="39" spans="1:32" s="20" customFormat="1" ht="13" x14ac:dyDescent="0.35">
      <c r="A39" s="33">
        <f>O8</f>
        <v>30</v>
      </c>
      <c r="B39" s="39">
        <v>63</v>
      </c>
      <c r="C39" s="3">
        <f t="shared" si="3"/>
        <v>140.13720000000001</v>
      </c>
      <c r="D39" s="3">
        <f t="shared" si="4"/>
        <v>79.233332345999997</v>
      </c>
      <c r="E39" s="3">
        <f t="shared" si="5"/>
        <v>1.7516627100000004</v>
      </c>
      <c r="F39" s="3">
        <f t="shared" si="6"/>
        <v>3.8146600800000003</v>
      </c>
      <c r="G39" s="3">
        <f t="shared" si="2"/>
        <v>0.23530500000000001</v>
      </c>
      <c r="H39" s="3">
        <f t="shared" si="2"/>
        <v>1.181754</v>
      </c>
      <c r="I39" s="3">
        <f t="shared" si="2"/>
        <v>0.53544959999999997</v>
      </c>
      <c r="J39" s="3">
        <f t="shared" si="2"/>
        <v>4.4969399999999996E-3</v>
      </c>
      <c r="K39" s="3">
        <f t="shared" si="2"/>
        <v>1.2549600000000001E-3</v>
      </c>
      <c r="L39" s="3">
        <f t="shared" si="2"/>
        <v>0.12654180000000001</v>
      </c>
      <c r="M39" s="3">
        <f t="shared" si="2"/>
        <v>9.6422760000000024E-2</v>
      </c>
      <c r="N39" s="3">
        <f t="shared" si="2"/>
        <v>1203.046488</v>
      </c>
      <c r="O39" s="3">
        <f t="shared" si="2"/>
        <v>379.14433199999996</v>
      </c>
      <c r="P39" s="3">
        <f t="shared" si="2"/>
        <v>4.6433520000000001</v>
      </c>
      <c r="Q39" s="3">
        <f t="shared" si="7"/>
        <v>115.97922</v>
      </c>
      <c r="R39" s="3">
        <f t="shared" si="8"/>
        <v>0</v>
      </c>
      <c r="S39" s="3">
        <f t="shared" si="8"/>
        <v>0.44969400000000009</v>
      </c>
      <c r="T39" s="3">
        <f t="shared" si="8"/>
        <v>0</v>
      </c>
      <c r="U39" s="3">
        <f t="shared" si="8"/>
        <v>0</v>
      </c>
      <c r="V39" s="3" t="str">
        <f t="shared" si="9"/>
        <v>OK</v>
      </c>
      <c r="W39" s="3">
        <f t="shared" si="10"/>
        <v>0</v>
      </c>
      <c r="AB39" s="16"/>
      <c r="AC39" s="16"/>
      <c r="AD39" s="16"/>
      <c r="AE39" s="16"/>
      <c r="AF39" s="16"/>
    </row>
    <row r="40" spans="1:32" s="20" customFormat="1" ht="13" x14ac:dyDescent="0.35">
      <c r="A40" s="33">
        <f>P8</f>
        <v>31</v>
      </c>
      <c r="B40" s="39">
        <v>98</v>
      </c>
      <c r="C40" s="3">
        <f t="shared" si="3"/>
        <v>217.99120000000002</v>
      </c>
      <c r="D40" s="3">
        <f t="shared" si="4"/>
        <v>123.25185031600002</v>
      </c>
      <c r="E40" s="3">
        <f t="shared" si="5"/>
        <v>2.7248086600000003</v>
      </c>
      <c r="F40" s="3">
        <f t="shared" si="6"/>
        <v>5.9339156800000001</v>
      </c>
      <c r="G40" s="3">
        <f t="shared" si="2"/>
        <v>0.36603000000000002</v>
      </c>
      <c r="H40" s="3">
        <f t="shared" si="2"/>
        <v>1.838284</v>
      </c>
      <c r="I40" s="3">
        <f t="shared" si="2"/>
        <v>0.83292160000000004</v>
      </c>
      <c r="J40" s="3">
        <f t="shared" si="2"/>
        <v>6.9952399999999998E-3</v>
      </c>
      <c r="K40" s="3">
        <f t="shared" si="2"/>
        <v>1.9521600000000003E-3</v>
      </c>
      <c r="L40" s="3">
        <f t="shared" si="2"/>
        <v>0.19684280000000001</v>
      </c>
      <c r="M40" s="3">
        <f t="shared" si="2"/>
        <v>0.14999096000000003</v>
      </c>
      <c r="N40" s="3">
        <f t="shared" si="2"/>
        <v>1871.4056479999999</v>
      </c>
      <c r="O40" s="3">
        <f t="shared" si="2"/>
        <v>589.78007200000002</v>
      </c>
      <c r="P40" s="3">
        <f t="shared" si="2"/>
        <v>7.2229920000000005</v>
      </c>
      <c r="Q40" s="3">
        <f t="shared" si="7"/>
        <v>180.41212000000002</v>
      </c>
      <c r="R40" s="3">
        <f t="shared" si="8"/>
        <v>0</v>
      </c>
      <c r="S40" s="3">
        <f t="shared" si="8"/>
        <v>0.69952400000000015</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tabSelected="1" zoomScale="90" zoomScaleNormal="90" workbookViewId="0">
      <selection activeCell="V25" sqref="V2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'Bolton Hill SC'!C1:E1</f>
        <v>PAN-009100</v>
      </c>
      <c r="D1" s="99"/>
      <c r="E1" s="99"/>
      <c r="F1" s="88" t="s">
        <v>47</v>
      </c>
      <c r="G1" s="88"/>
      <c r="H1" s="98" t="str">
        <f>'Bolton Hill SC'!H1:J1</f>
        <v>42.3ha</v>
      </c>
      <c r="I1" s="98"/>
      <c r="J1" s="98"/>
      <c r="AB1" s="45"/>
      <c r="AC1" s="45"/>
      <c r="AD1" s="45"/>
      <c r="AE1" s="45" t="s">
        <v>91</v>
      </c>
      <c r="AF1" s="45" t="s">
        <v>92</v>
      </c>
    </row>
    <row r="2" spans="1:32" ht="14" x14ac:dyDescent="0.3">
      <c r="A2" s="88" t="s">
        <v>106</v>
      </c>
      <c r="B2" s="88"/>
      <c r="C2" s="100" t="str">
        <f>'Bolton Hill SC'!C2:E2</f>
        <v>EPR-GP3792SK</v>
      </c>
      <c r="D2" s="99"/>
      <c r="E2" s="99"/>
      <c r="F2" s="88" t="s">
        <v>52</v>
      </c>
      <c r="G2" s="88"/>
      <c r="H2" s="92">
        <v>190902</v>
      </c>
      <c r="I2" s="92"/>
      <c r="J2" s="92"/>
      <c r="AB2" s="46" t="s">
        <v>61</v>
      </c>
      <c r="AC2" s="46" t="s">
        <v>80</v>
      </c>
      <c r="AD2" s="45" t="s">
        <v>88</v>
      </c>
      <c r="AE2" s="45" t="s">
        <v>73</v>
      </c>
      <c r="AF2" s="45">
        <v>8.4</v>
      </c>
    </row>
    <row r="3" spans="1:32" ht="14" x14ac:dyDescent="0.3">
      <c r="A3" s="89" t="s">
        <v>44</v>
      </c>
      <c r="B3" s="90"/>
      <c r="C3" s="98" t="str">
        <f>'Bolton Hill SC'!C3:E3</f>
        <v>ByProduct Recovery Ltd</v>
      </c>
      <c r="D3" s="98"/>
      <c r="E3" s="98"/>
      <c r="F3" s="88" t="s">
        <v>107</v>
      </c>
      <c r="G3" s="88"/>
      <c r="H3" s="92" t="s">
        <v>90</v>
      </c>
      <c r="I3" s="92"/>
      <c r="J3" s="92"/>
      <c r="AB3" s="46" t="s">
        <v>62</v>
      </c>
      <c r="AC3" s="46" t="s">
        <v>81</v>
      </c>
      <c r="AD3" s="45" t="s">
        <v>89</v>
      </c>
      <c r="AE3" s="45" t="s">
        <v>74</v>
      </c>
      <c r="AF3" s="45">
        <v>8.6</v>
      </c>
    </row>
    <row r="4" spans="1:32" ht="14" x14ac:dyDescent="0.3">
      <c r="A4" s="88" t="s">
        <v>0</v>
      </c>
      <c r="B4" s="88"/>
      <c r="C4" s="98" t="str">
        <f>'Bolton Hill SC'!C4:E4</f>
        <v>Ffynnon Cyff, Ferwig, Cardigan, Ceredigion, SA43 1QD</v>
      </c>
      <c r="D4" s="98"/>
      <c r="E4" s="98"/>
      <c r="F4" s="96" t="s">
        <v>1</v>
      </c>
      <c r="G4" s="96"/>
      <c r="H4" s="92" t="s">
        <v>129</v>
      </c>
      <c r="I4" s="92"/>
      <c r="J4" s="92"/>
      <c r="AB4" s="46" t="s">
        <v>57</v>
      </c>
      <c r="AC4" s="47" t="s">
        <v>82</v>
      </c>
      <c r="AD4" s="45" t="s">
        <v>90</v>
      </c>
      <c r="AE4" s="45" t="s">
        <v>75</v>
      </c>
      <c r="AF4" s="45">
        <v>8.8000000000000007</v>
      </c>
    </row>
    <row r="5" spans="1:32" ht="14" x14ac:dyDescent="0.3">
      <c r="A5" s="88" t="s">
        <v>51</v>
      </c>
      <c r="B5" s="88"/>
      <c r="C5" s="98" t="str">
        <f>'Bolton Hill SC'!C5:E5</f>
        <v>Rhiannon Smith</v>
      </c>
      <c r="D5" s="98"/>
      <c r="E5" s="98"/>
      <c r="F5" s="88" t="s">
        <v>45</v>
      </c>
      <c r="G5" s="88"/>
      <c r="H5" s="92">
        <v>5.36</v>
      </c>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'Bolton Hill SC'!C8</f>
        <v>2</v>
      </c>
      <c r="D8" s="56" t="str">
        <f>'Bolton Hill SC'!D8</f>
        <v>3A</v>
      </c>
      <c r="E8" s="56" t="str">
        <f>'Bolton Hill SC'!E8</f>
        <v>3B</v>
      </c>
      <c r="F8" s="56">
        <f>'Bolton Hill SC'!F8</f>
        <v>14</v>
      </c>
      <c r="G8" s="56">
        <f>'Bolton Hill SC'!G8</f>
        <v>15</v>
      </c>
      <c r="H8" s="56">
        <f>'Bolton Hill SC'!H8</f>
        <v>16</v>
      </c>
      <c r="I8" s="56">
        <f>'Bolton Hill SC'!I8</f>
        <v>17</v>
      </c>
      <c r="J8" s="56">
        <f>'Bolton Hill SC'!J8</f>
        <v>19</v>
      </c>
      <c r="K8" s="56">
        <f>'Bolton Hill SC'!K8</f>
        <v>26</v>
      </c>
      <c r="L8" s="56">
        <f>'Bolton Hill SC'!L8</f>
        <v>27</v>
      </c>
      <c r="M8" s="56">
        <f>'Bolton Hill SC'!M8</f>
        <v>28</v>
      </c>
      <c r="N8" s="56">
        <f>'Bolton Hill SC'!N8</f>
        <v>29</v>
      </c>
      <c r="O8" s="56">
        <f>'Bolton Hill SC'!O8</f>
        <v>30</v>
      </c>
      <c r="P8" s="56">
        <f>'Bolton Hill SC'!P8</f>
        <v>31</v>
      </c>
      <c r="Q8" s="56">
        <f>'Bolton Hill SC'!Q8</f>
        <v>0</v>
      </c>
      <c r="R8" s="56">
        <f>'Bolton Hill SC'!R8</f>
        <v>0</v>
      </c>
      <c r="S8" s="56">
        <f>'Bolton Hill SC'!S8</f>
        <v>0</v>
      </c>
      <c r="T8" s="56">
        <f>'Bolton Hill SC'!T8</f>
        <v>0</v>
      </c>
      <c r="U8" s="56">
        <f>'Bolton Hill SC'!U8</f>
        <v>0</v>
      </c>
      <c r="V8" s="56">
        <f>'Bolton Hill SC'!V8</f>
        <v>0</v>
      </c>
      <c r="AB8" s="52"/>
      <c r="AC8" s="51"/>
      <c r="AD8" s="45"/>
      <c r="AE8" s="45" t="s">
        <v>98</v>
      </c>
      <c r="AF8" s="45">
        <v>2.1</v>
      </c>
    </row>
    <row r="9" spans="1:32" ht="14" x14ac:dyDescent="0.3">
      <c r="A9" s="88" t="s">
        <v>3</v>
      </c>
      <c r="B9" s="88"/>
      <c r="C9" s="56">
        <f>'Bolton Hill SC'!C9</f>
        <v>1</v>
      </c>
      <c r="D9" s="56">
        <f>'Bolton Hill SC'!D9</f>
        <v>1</v>
      </c>
      <c r="E9" s="56">
        <f>'Bolton Hill SC'!E9</f>
        <v>1</v>
      </c>
      <c r="F9" s="56" t="str">
        <f>'Bolton Hill SC'!F9</f>
        <v>M</v>
      </c>
      <c r="G9" s="56" t="str">
        <f>'Bolton Hill SC'!G9</f>
        <v>M</v>
      </c>
      <c r="H9" s="56" t="str">
        <f>'Bolton Hill SC'!H9</f>
        <v>M</v>
      </c>
      <c r="I9" s="56" t="str">
        <f>'Bolton Hill SC'!I9</f>
        <v>M</v>
      </c>
      <c r="J9" s="56" t="str">
        <f>'Bolton Hill SC'!J9</f>
        <v>M</v>
      </c>
      <c r="K9" s="56" t="str">
        <f>'Bolton Hill SC'!K9</f>
        <v>M</v>
      </c>
      <c r="L9" s="56" t="str">
        <f>'Bolton Hill SC'!L9</f>
        <v>M</v>
      </c>
      <c r="M9" s="56" t="str">
        <f>'Bolton Hill SC'!M9</f>
        <v>M</v>
      </c>
      <c r="N9" s="56" t="str">
        <f>'Bolton Hill SC'!N9</f>
        <v>M</v>
      </c>
      <c r="O9" s="56" t="str">
        <f>'Bolton Hill SC'!O9</f>
        <v>M</v>
      </c>
      <c r="P9" s="56" t="str">
        <f>'Bolton Hill SC'!P9</f>
        <v>M</v>
      </c>
      <c r="Q9" s="56">
        <f>'Bolton Hill SC'!Q9</f>
        <v>0</v>
      </c>
      <c r="R9" s="56">
        <f>'Bolton Hill SC'!R9</f>
        <v>0</v>
      </c>
      <c r="S9" s="56">
        <f>'Bolton Hill SC'!S9</f>
        <v>0</v>
      </c>
      <c r="T9" s="56">
        <f>'Bolton Hill SC'!T9</f>
        <v>0</v>
      </c>
      <c r="U9" s="56">
        <f>'Bolton Hill SC'!U9</f>
        <v>0</v>
      </c>
      <c r="V9" s="56">
        <f>'Bolton Hill SC'!V9</f>
        <v>0</v>
      </c>
      <c r="AB9" s="46"/>
      <c r="AC9" s="51"/>
      <c r="AD9" s="45"/>
      <c r="AE9" s="45" t="s">
        <v>77</v>
      </c>
      <c r="AF9" s="45">
        <v>5.9</v>
      </c>
    </row>
    <row r="10" spans="1:32" ht="14" x14ac:dyDescent="0.3">
      <c r="A10" s="88" t="s">
        <v>4</v>
      </c>
      <c r="B10" s="88"/>
      <c r="C10" s="56">
        <f>'Bolton Hill SC'!C10</f>
        <v>6.6</v>
      </c>
      <c r="D10" s="56">
        <f>'Bolton Hill SC'!D10</f>
        <v>6.4</v>
      </c>
      <c r="E10" s="56">
        <f>'Bolton Hill SC'!E10</f>
        <v>6.3</v>
      </c>
      <c r="F10" s="56">
        <f>'Bolton Hill SC'!F10</f>
        <v>6.4</v>
      </c>
      <c r="G10" s="56">
        <f>'Bolton Hill SC'!G10</f>
        <v>6</v>
      </c>
      <c r="H10" s="56">
        <f>'Bolton Hill SC'!H10</f>
        <v>6.1</v>
      </c>
      <c r="I10" s="56">
        <f>'Bolton Hill SC'!I10</f>
        <v>6</v>
      </c>
      <c r="J10" s="56">
        <f>'Bolton Hill SC'!J10</f>
        <v>6.4</v>
      </c>
      <c r="K10" s="56">
        <f>'Bolton Hill SC'!K10</f>
        <v>5.6</v>
      </c>
      <c r="L10" s="56">
        <f>'Bolton Hill SC'!L10</f>
        <v>6</v>
      </c>
      <c r="M10" s="56">
        <f>'Bolton Hill SC'!M10</f>
        <v>6.3</v>
      </c>
      <c r="N10" s="56">
        <f>'Bolton Hill SC'!N10</f>
        <v>6.6</v>
      </c>
      <c r="O10" s="56">
        <f>'Bolton Hill SC'!O10</f>
        <v>6.6</v>
      </c>
      <c r="P10" s="56">
        <f>'Bolton Hill SC'!P10</f>
        <v>6.1</v>
      </c>
      <c r="Q10" s="56">
        <f>'Bolton Hill SC'!Q10</f>
        <v>0</v>
      </c>
      <c r="R10" s="56">
        <f>'Bolton Hill SC'!R10</f>
        <v>0</v>
      </c>
      <c r="S10" s="56">
        <f>'Bolton Hill SC'!S10</f>
        <v>0</v>
      </c>
      <c r="T10" s="56">
        <f>'Bolton Hill SC'!T10</f>
        <v>0</v>
      </c>
      <c r="U10" s="56">
        <f>'Bolton Hill SC'!U10</f>
        <v>0</v>
      </c>
      <c r="V10" s="56">
        <f>'Bolton Hill SC'!V10</f>
        <v>0</v>
      </c>
      <c r="AB10" s="46"/>
      <c r="AC10" s="51"/>
      <c r="AD10" s="45"/>
      <c r="AE10" s="45" t="s">
        <v>78</v>
      </c>
      <c r="AF10" s="45">
        <v>1.4</v>
      </c>
    </row>
    <row r="11" spans="1:32" ht="13" x14ac:dyDescent="0.35">
      <c r="A11" s="88" t="s">
        <v>5</v>
      </c>
      <c r="B11" s="88"/>
      <c r="C11" s="56">
        <f>'Bolton Hill SC'!C11</f>
        <v>4</v>
      </c>
      <c r="D11" s="56">
        <f>'Bolton Hill SC'!D11</f>
        <v>3</v>
      </c>
      <c r="E11" s="56">
        <f>'Bolton Hill SC'!E11</f>
        <v>3</v>
      </c>
      <c r="F11" s="56">
        <f>'Bolton Hill SC'!F11</f>
        <v>0</v>
      </c>
      <c r="G11" s="56">
        <f>'Bolton Hill SC'!G11</f>
        <v>0</v>
      </c>
      <c r="H11" s="56">
        <f>'Bolton Hill SC'!H11</f>
        <v>1</v>
      </c>
      <c r="I11" s="56">
        <f>'Bolton Hill SC'!I11</f>
        <v>1</v>
      </c>
      <c r="J11" s="56">
        <f>'Bolton Hill SC'!J11</f>
        <v>0</v>
      </c>
      <c r="K11" s="56">
        <f>'Bolton Hill SC'!K11</f>
        <v>3</v>
      </c>
      <c r="L11" s="56">
        <f>'Bolton Hill SC'!L11</f>
        <v>2</v>
      </c>
      <c r="M11" s="56">
        <f>'Bolton Hill SC'!M11</f>
        <v>0</v>
      </c>
      <c r="N11" s="56">
        <f>'Bolton Hill SC'!N11</f>
        <v>3</v>
      </c>
      <c r="O11" s="56">
        <f>'Bolton Hill SC'!O11</f>
        <v>3</v>
      </c>
      <c r="P11" s="56">
        <f>'Bolton Hill SC'!P11</f>
        <v>1</v>
      </c>
      <c r="Q11" s="56">
        <f>'Bolton Hill SC'!Q11</f>
        <v>0</v>
      </c>
      <c r="R11" s="56">
        <f>'Bolton Hill SC'!R11</f>
        <v>0</v>
      </c>
      <c r="S11" s="56">
        <f>'Bolton Hill SC'!S11</f>
        <v>0</v>
      </c>
      <c r="T11" s="56">
        <f>'Bolton Hill SC'!T11</f>
        <v>0</v>
      </c>
      <c r="U11" s="56">
        <f>'Bolton Hill SC'!U11</f>
        <v>0</v>
      </c>
      <c r="V11" s="56">
        <f>'Bolton Hill SC'!V11</f>
        <v>0</v>
      </c>
      <c r="AB11" s="12"/>
      <c r="AC11" s="12"/>
      <c r="AD11" s="12"/>
      <c r="AE11" s="12"/>
      <c r="AF11" s="12"/>
    </row>
    <row r="12" spans="1:32" ht="14" x14ac:dyDescent="0.3">
      <c r="A12" s="88" t="s">
        <v>6</v>
      </c>
      <c r="B12" s="88"/>
      <c r="C12" s="56">
        <f>'Bolton Hill SC'!C12</f>
        <v>2</v>
      </c>
      <c r="D12" s="56">
        <f>'Bolton Hill SC'!D12</f>
        <v>2</v>
      </c>
      <c r="E12" s="56">
        <f>'Bolton Hill SC'!E12</f>
        <v>2</v>
      </c>
      <c r="F12" s="56">
        <f>'Bolton Hill SC'!F12</f>
        <v>2</v>
      </c>
      <c r="G12" s="56">
        <f>'Bolton Hill SC'!G12</f>
        <v>2</v>
      </c>
      <c r="H12" s="56">
        <f>'Bolton Hill SC'!H12</f>
        <v>3</v>
      </c>
      <c r="I12" s="56">
        <f>'Bolton Hill SC'!I12</f>
        <v>3</v>
      </c>
      <c r="J12" s="56">
        <f>'Bolton Hill SC'!J12</f>
        <v>2</v>
      </c>
      <c r="K12" s="56">
        <f>'Bolton Hill SC'!K12</f>
        <v>2</v>
      </c>
      <c r="L12" s="56">
        <f>'Bolton Hill SC'!L12</f>
        <v>2</v>
      </c>
      <c r="M12" s="56">
        <f>'Bolton Hill SC'!M12</f>
        <v>1</v>
      </c>
      <c r="N12" s="56">
        <f>'Bolton Hill SC'!N12</f>
        <v>2</v>
      </c>
      <c r="O12" s="56">
        <f>'Bolton Hill SC'!O12</f>
        <v>2</v>
      </c>
      <c r="P12" s="56">
        <f>'Bolton Hill SC'!P12</f>
        <v>2</v>
      </c>
      <c r="Q12" s="56">
        <f>'Bolton Hill SC'!Q12</f>
        <v>0</v>
      </c>
      <c r="R12" s="56">
        <f>'Bolton Hill SC'!R12</f>
        <v>0</v>
      </c>
      <c r="S12" s="56">
        <f>'Bolton Hill SC'!S12</f>
        <v>0</v>
      </c>
      <c r="T12" s="56">
        <f>'Bolton Hill SC'!T12</f>
        <v>0</v>
      </c>
      <c r="U12" s="56">
        <f>'Bolton Hill SC'!U12</f>
        <v>0</v>
      </c>
      <c r="V12" s="56">
        <f>'Bolton Hill SC'!V12</f>
        <v>0</v>
      </c>
      <c r="AB12" s="46"/>
      <c r="AC12" s="51"/>
      <c r="AD12" s="45"/>
      <c r="AE12" s="45"/>
      <c r="AF12" s="45"/>
    </row>
    <row r="13" spans="1:32" ht="14" x14ac:dyDescent="0.3">
      <c r="A13" s="88" t="s">
        <v>7</v>
      </c>
      <c r="B13" s="88"/>
      <c r="C13" s="56">
        <f>'Bolton Hill SC'!C13</f>
        <v>0</v>
      </c>
      <c r="D13" s="56">
        <f>'Bolton Hill SC'!D13</f>
        <v>0</v>
      </c>
      <c r="E13" s="56">
        <f>'Bolton Hill SC'!E13</f>
        <v>0</v>
      </c>
      <c r="F13" s="56">
        <f>'Bolton Hill SC'!F13</f>
        <v>0</v>
      </c>
      <c r="G13" s="56">
        <f>'Bolton Hill SC'!G13</f>
        <v>0</v>
      </c>
      <c r="H13" s="56">
        <f>'Bolton Hill SC'!H13</f>
        <v>0</v>
      </c>
      <c r="I13" s="56">
        <f>'Bolton Hill SC'!I13</f>
        <v>0</v>
      </c>
      <c r="J13" s="56">
        <f>'Bolton Hill SC'!J13</f>
        <v>0</v>
      </c>
      <c r="K13" s="56">
        <f>'Bolton Hill SC'!K13</f>
        <v>0</v>
      </c>
      <c r="L13" s="56">
        <f>'Bolton Hill SC'!L13</f>
        <v>0</v>
      </c>
      <c r="M13" s="56">
        <f>'Bolton Hill SC'!M13</f>
        <v>0</v>
      </c>
      <c r="N13" s="56">
        <f>'Bolton Hill SC'!N13</f>
        <v>0</v>
      </c>
      <c r="O13" s="56">
        <f>'Bolton Hill SC'!O13</f>
        <v>0</v>
      </c>
      <c r="P13" s="56">
        <f>'Bolton Hill SC'!P13</f>
        <v>0</v>
      </c>
      <c r="Q13" s="56">
        <f>'Bolton Hill SC'!Q13</f>
        <v>0</v>
      </c>
      <c r="R13" s="56">
        <f>'Bolton Hill SC'!R13</f>
        <v>0</v>
      </c>
      <c r="S13" s="56">
        <f>'Bolton Hill SC'!S13</f>
        <v>0</v>
      </c>
      <c r="T13" s="56">
        <f>'Bolton Hill SC'!T13</f>
        <v>0</v>
      </c>
      <c r="U13" s="56">
        <f>'Bolton Hill SC'!U13</f>
        <v>0</v>
      </c>
      <c r="V13" s="56">
        <f>'Bolton Hill SC'!V13</f>
        <v>0</v>
      </c>
      <c r="AB13" s="46"/>
      <c r="AC13" s="51"/>
      <c r="AD13" s="45"/>
      <c r="AE13" s="45"/>
      <c r="AF13" s="45"/>
    </row>
    <row r="14" spans="1:32" ht="13" x14ac:dyDescent="0.35">
      <c r="A14" s="87" t="s">
        <v>8</v>
      </c>
      <c r="B14" s="87"/>
      <c r="C14" s="57" t="str">
        <f>'Bolton Hill SC'!C14</f>
        <v>Spring wheat/barley</v>
      </c>
      <c r="D14" s="57" t="str">
        <f>'Bolton Hill SC'!D14</f>
        <v>Spring wheat/barley</v>
      </c>
      <c r="E14" s="57" t="str">
        <f>'Bolton Hill SC'!E14</f>
        <v>Spring wheat/barley</v>
      </c>
      <c r="F14" s="57" t="str">
        <f>'Bolton Hill SC'!F14</f>
        <v>Grass Silage (25% DM)</v>
      </c>
      <c r="G14" s="57" t="str">
        <f>'Bolton Hill SC'!G14</f>
        <v>Grass Silage (25% DM)</v>
      </c>
      <c r="H14" s="57" t="str">
        <f>'Bolton Hill SC'!H14</f>
        <v>Grass Silage (25% DM)</v>
      </c>
      <c r="I14" s="57" t="str">
        <f>'Bolton Hill SC'!I14</f>
        <v>Grass Silage (25% DM)</v>
      </c>
      <c r="J14" s="57" t="str">
        <f>'Bolton Hill SC'!J14</f>
        <v>Grass Silage (25% DM)</v>
      </c>
      <c r="K14" s="57" t="str">
        <f>'Bolton Hill SC'!K14</f>
        <v>Grass Silage (25% DM)</v>
      </c>
      <c r="L14" s="57" t="str">
        <f>'Bolton Hill SC'!L14</f>
        <v>Grass Silage (25% DM)</v>
      </c>
      <c r="M14" s="57" t="str">
        <f>'Bolton Hill SC'!M14</f>
        <v>Grass Silage (25% DM)</v>
      </c>
      <c r="N14" s="57" t="str">
        <f>'Bolton Hill SC'!N14</f>
        <v>Grass Silage (25% DM)</v>
      </c>
      <c r="O14" s="57" t="str">
        <f>'Bolton Hill SC'!O14</f>
        <v>Grass Silage (25% DM)</v>
      </c>
      <c r="P14" s="57" t="str">
        <f>'Bolton Hill SC'!P14</f>
        <v>Grass Silage (25% DM)</v>
      </c>
      <c r="Q14" s="57">
        <f>'Bolton Hill SC'!Q14</f>
        <v>0</v>
      </c>
      <c r="R14" s="57">
        <f>'Bolton Hill SC'!R14</f>
        <v>0</v>
      </c>
      <c r="S14" s="57">
        <f>'Bolton Hill SC'!S14</f>
        <v>0</v>
      </c>
      <c r="T14" s="57">
        <f>'Bolton Hill SC'!T14</f>
        <v>0</v>
      </c>
      <c r="U14" s="57">
        <f>'Bolton Hill SC'!U14</f>
        <v>0</v>
      </c>
      <c r="V14" s="57">
        <f>'Bolton Hill SC'!V14</f>
        <v>0</v>
      </c>
    </row>
    <row r="15" spans="1:32" ht="13" x14ac:dyDescent="0.35">
      <c r="A15" s="96" t="s">
        <v>9</v>
      </c>
      <c r="B15" s="96"/>
      <c r="C15" s="56">
        <f>'Bolton Hill SC'!C15</f>
        <v>5.5</v>
      </c>
      <c r="D15" s="56">
        <f>'Bolton Hill SC'!D15</f>
        <v>5.5</v>
      </c>
      <c r="E15" s="56">
        <f>'Bolton Hill SC'!E15</f>
        <v>5.5</v>
      </c>
      <c r="F15" s="56">
        <f>'Bolton Hill SC'!F15</f>
        <v>47</v>
      </c>
      <c r="G15" s="56">
        <f>'Bolton Hill SC'!G15</f>
        <v>47</v>
      </c>
      <c r="H15" s="56">
        <f>'Bolton Hill SC'!H15</f>
        <v>47</v>
      </c>
      <c r="I15" s="56">
        <f>'Bolton Hill SC'!I15</f>
        <v>47</v>
      </c>
      <c r="J15" s="56">
        <f>'Bolton Hill SC'!J15</f>
        <v>47</v>
      </c>
      <c r="K15" s="56">
        <f>'Bolton Hill SC'!K15</f>
        <v>47</v>
      </c>
      <c r="L15" s="56">
        <f>'Bolton Hill SC'!L15</f>
        <v>47</v>
      </c>
      <c r="M15" s="56">
        <f>'Bolton Hill SC'!M15</f>
        <v>47</v>
      </c>
      <c r="N15" s="56">
        <f>'Bolton Hill SC'!N15</f>
        <v>47</v>
      </c>
      <c r="O15" s="56">
        <f>'Bolton Hill SC'!O15</f>
        <v>47</v>
      </c>
      <c r="P15" s="56">
        <f>'Bolton Hill SC'!P15</f>
        <v>47</v>
      </c>
      <c r="Q15" s="56">
        <f>'Bolton Hill SC'!Q15</f>
        <v>0</v>
      </c>
      <c r="R15" s="56">
        <f>'Bolton Hill SC'!R15</f>
        <v>0</v>
      </c>
      <c r="S15" s="56">
        <f>'Bolton Hill SC'!S15</f>
        <v>0</v>
      </c>
      <c r="T15" s="56">
        <f>'Bolton Hill SC'!T15</f>
        <v>0</v>
      </c>
      <c r="U15" s="56">
        <f>'Bolton Hill SC'!U15</f>
        <v>0</v>
      </c>
      <c r="V15" s="56">
        <f>'Bolton Hill SC'!V15</f>
        <v>0</v>
      </c>
    </row>
    <row r="16" spans="1:32" ht="13" x14ac:dyDescent="0.35">
      <c r="A16" s="87" t="s">
        <v>46</v>
      </c>
      <c r="B16" s="87"/>
      <c r="C16" s="57" t="str">
        <f>'Bolton Hill SC'!C16</f>
        <v>Medium/Clay</v>
      </c>
      <c r="D16" s="57" t="str">
        <f>'Bolton Hill SC'!D16</f>
        <v>Medium/Clay</v>
      </c>
      <c r="E16" s="57" t="str">
        <f>'Bolton Hill SC'!E16</f>
        <v>Medium/Clay</v>
      </c>
      <c r="F16" s="57" t="str">
        <f>'Bolton Hill SC'!F16</f>
        <v>Medium/Clay</v>
      </c>
      <c r="G16" s="57" t="str">
        <f>'Bolton Hill SC'!G16</f>
        <v>Medium/Clay</v>
      </c>
      <c r="H16" s="57" t="str">
        <f>'Bolton Hill SC'!H16</f>
        <v>Medium/Clay</v>
      </c>
      <c r="I16" s="57" t="str">
        <f>'Bolton Hill SC'!I16</f>
        <v>Medium/Clay</v>
      </c>
      <c r="J16" s="57" t="str">
        <f>'Bolton Hill SC'!J16</f>
        <v>Medium/Clay</v>
      </c>
      <c r="K16" s="57" t="str">
        <f>'Bolton Hill SC'!K16</f>
        <v>Medium/Clay</v>
      </c>
      <c r="L16" s="57" t="str">
        <f>'Bolton Hill SC'!L16</f>
        <v>Medium/Clay</v>
      </c>
      <c r="M16" s="57" t="str">
        <f>'Bolton Hill SC'!M16</f>
        <v>Medium/Clay</v>
      </c>
      <c r="N16" s="57" t="str">
        <f>'Bolton Hill SC'!N16</f>
        <v>Medium/Clay</v>
      </c>
      <c r="O16" s="57" t="str">
        <f>'Bolton Hill SC'!O16</f>
        <v>Medium/Clay</v>
      </c>
      <c r="P16" s="57" t="str">
        <f>'Bolton Hill SC'!P16</f>
        <v>Medium/Clay</v>
      </c>
      <c r="Q16" s="57">
        <f>'Bolton Hill SC'!Q16</f>
        <v>0</v>
      </c>
      <c r="R16" s="57">
        <f>'Bolton Hill SC'!R16</f>
        <v>0</v>
      </c>
      <c r="S16" s="57">
        <f>'Bolton Hill SC'!S16</f>
        <v>0</v>
      </c>
      <c r="T16" s="57">
        <f>'Bolton Hill SC'!T16</f>
        <v>0</v>
      </c>
      <c r="U16" s="57">
        <f>'Bolton Hill SC'!U16</f>
        <v>0</v>
      </c>
      <c r="V16" s="57">
        <f>'Bolton Hill SC'!V16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47.3</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47.3</v>
      </c>
      <c r="E17" s="42">
        <f t="shared" si="0"/>
        <v>47.3</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79.899999999999991</v>
      </c>
      <c r="N17" s="42">
        <f t="shared" si="0"/>
        <v>79.899999999999991</v>
      </c>
      <c r="O17" s="42">
        <f t="shared" si="0"/>
        <v>79.899999999999991</v>
      </c>
      <c r="P17" s="42">
        <f t="shared" si="0"/>
        <v>79.899999999999991</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47.209262400000007</v>
      </c>
      <c r="D18" s="43">
        <f>$D28</f>
        <v>47.209262400000007</v>
      </c>
      <c r="E18" s="43">
        <f>$D29</f>
        <v>47.209262400000007</v>
      </c>
      <c r="F18" s="43">
        <f>$D30</f>
        <v>54.640349999999998</v>
      </c>
      <c r="G18" s="43">
        <f>$D31</f>
        <v>54.640349999999998</v>
      </c>
      <c r="H18" s="43">
        <f>$D32</f>
        <v>54.640349999999998</v>
      </c>
      <c r="I18" s="43">
        <f>$D33</f>
        <v>54.640349999999998</v>
      </c>
      <c r="J18" s="43">
        <f>$D34</f>
        <v>54.640349999999998</v>
      </c>
      <c r="K18" s="43">
        <f>$D35</f>
        <v>0</v>
      </c>
      <c r="L18" s="43">
        <f>$D36</f>
        <v>54.640349999999998</v>
      </c>
      <c r="M18" s="43">
        <f>$D37</f>
        <v>54.640349999999998</v>
      </c>
      <c r="N18" s="43">
        <f>$D38</f>
        <v>54.640349999999998</v>
      </c>
      <c r="O18" s="43">
        <f>$D39</f>
        <v>54.640349999999998</v>
      </c>
      <c r="P18" s="43">
        <f>$D40</f>
        <v>54.640349999999998</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-9.0737599999989982E-2</v>
      </c>
      <c r="D19" s="43">
        <f t="shared" ref="D19:V19" si="1">D18-D17</f>
        <v>-9.0737599999989982E-2</v>
      </c>
      <c r="E19" s="43">
        <f t="shared" si="1"/>
        <v>-9.0737599999989982E-2</v>
      </c>
      <c r="F19" s="43">
        <f t="shared" si="1"/>
        <v>-25.259649999999993</v>
      </c>
      <c r="G19" s="43">
        <f t="shared" si="1"/>
        <v>-25.259649999999993</v>
      </c>
      <c r="H19" s="43">
        <f t="shared" si="1"/>
        <v>-25.259649999999993</v>
      </c>
      <c r="I19" s="43">
        <f t="shared" si="1"/>
        <v>-25.259649999999993</v>
      </c>
      <c r="J19" s="43">
        <f t="shared" si="1"/>
        <v>-25.259649999999993</v>
      </c>
      <c r="K19" s="43">
        <f t="shared" si="1"/>
        <v>-79.899999999999991</v>
      </c>
      <c r="L19" s="43">
        <f t="shared" si="1"/>
        <v>-25.259649999999993</v>
      </c>
      <c r="M19" s="43">
        <f t="shared" si="1"/>
        <v>-25.259649999999993</v>
      </c>
      <c r="N19" s="43">
        <f t="shared" si="1"/>
        <v>-25.259649999999993</v>
      </c>
      <c r="O19" s="43">
        <f t="shared" si="1"/>
        <v>-25.259649999999993</v>
      </c>
      <c r="P19" s="43">
        <f t="shared" si="1"/>
        <v>-25.259649999999993</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c r="S23" s="37" t="s">
        <v>60</v>
      </c>
      <c r="T23" s="37"/>
      <c r="U23" s="37"/>
      <c r="V23" s="38"/>
      <c r="W23" s="38"/>
    </row>
    <row r="24" spans="1:32" s="14" customFormat="1" x14ac:dyDescent="0.35">
      <c r="A24" s="19"/>
      <c r="B24" s="41"/>
      <c r="C24" s="40">
        <v>0.04</v>
      </c>
      <c r="D24" s="40">
        <v>95.4</v>
      </c>
      <c r="E24" s="40">
        <v>16.2</v>
      </c>
      <c r="F24" s="40">
        <v>10</v>
      </c>
      <c r="G24" s="40">
        <v>0.71</v>
      </c>
      <c r="H24" s="40">
        <v>3.82</v>
      </c>
      <c r="I24" s="40">
        <v>1.59</v>
      </c>
      <c r="J24" s="40">
        <v>0.01</v>
      </c>
      <c r="K24" s="1">
        <v>0.05</v>
      </c>
      <c r="L24" s="40">
        <v>0.32</v>
      </c>
      <c r="M24" s="40">
        <v>0.3</v>
      </c>
      <c r="N24" s="40">
        <v>3398</v>
      </c>
      <c r="O24" s="40">
        <v>784</v>
      </c>
      <c r="P24" s="40">
        <v>31.1</v>
      </c>
      <c r="Q24" s="40">
        <v>166</v>
      </c>
      <c r="R24" s="40"/>
      <c r="S24" s="40">
        <v>1.35</v>
      </c>
      <c r="T24" s="40"/>
      <c r="U24" s="40"/>
      <c r="V24" s="40">
        <v>37.1</v>
      </c>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2</v>
      </c>
      <c r="B27" s="39">
        <v>216</v>
      </c>
      <c r="C27" s="3">
        <f>IF(C$23="%w/w SAR",((C$24*10)*$B27),IF(C$23="%w/w DM",(((C$24*10)*($B$24/100))*$B27),IF(C$23="kg/t SAR",(C$24*$B27),IF(C$23="kg/t DM",((C$24*($B$24/100))*$B27),IF(C$23="mg/kg SAR",((C$24*0.001)*$B27),IF(C$23="mg/kg DM",(((C$24*0.001)*($B$24/100))*$B27),0))))))</f>
        <v>86.4</v>
      </c>
      <c r="D27" s="3">
        <f>(IF(D$23="%w/w SAR",((D$24*10)*$B27),IF(D$23="%w/w DM",(((D$24*10)*($B$24/100))*$B27),IF(D$23="kg/t SAR",(D$24*$B27),IF(D$23="kg/t DM",((D$24*($B$24/100))*$B27),IF(D$23="mg/kg SAR",((D$24*0.001)*$B27),IF(D$23="mg/kg DM",(((D$24*0.001)*($B$24/100))*$B27),"0")))))))*2.291</f>
        <v>47.209262400000007</v>
      </c>
      <c r="E27" s="3">
        <f>(IF(E$23="%w/w SAR",((E$24*10)*$B27),IF(E$23="%w/w DM",(((E$24*10)*($B$24/100))*$B27),IF(E$23="kg/t SAR",(E$24*$B27),IF(E$23="kg/t DM",((E$24*($B$24/100))*$B27),IF(E$23="mg/kg SAR",((E$24*0.001)*$B27),IF(E$23="mg/kg DM",(((E$24*0.001)*($B$24/100))*$B27),"0")))))))*1.205</f>
        <v>4.2165359999999996</v>
      </c>
      <c r="F27" s="3">
        <f>(IF(F$23="%w/w SAR",((F$24*10)*$B27),IF(F$23="%w/w DM",(((F$24*10)*($B$24/100))*$B27),IF(F$23="kg/t SAR",(F$24*$B27),IF(F$23="kg/t DM",((F$24*($B$24/100))*$B27),IF(F$23="mg/kg SAR",((F$24*0.001)*$B27),IF(F$23="mg/kg DM",(((F$24*0.001)*($B$24/100))*$B27),"0")))))))*1.658</f>
        <v>3.58128</v>
      </c>
      <c r="G27" s="3">
        <f t="shared" ref="G27:P42" si="2">IF(G$23="%w/w SAR",((G$24*10)*$B27),IF(G$23="%w/w DM",(((G$24*10)*($B$24/100))*$B27),IF(G$23="kg/t SAR",(G$24*$B27),IF(G$23="kg/t DM",((G$24*($B$24/100))*$B27),IF(G$23="mg/kg SAR",((G$24*0.001)*$B27),IF(G$23="mg/kg DM",(((G$24*0.001)*($B$24/100))*$B27),0))))))</f>
        <v>0.15336</v>
      </c>
      <c r="H27" s="3">
        <f t="shared" si="2"/>
        <v>0.82511999999999996</v>
      </c>
      <c r="I27" s="3">
        <f t="shared" si="2"/>
        <v>0.34344000000000002</v>
      </c>
      <c r="J27" s="3">
        <f t="shared" si="2"/>
        <v>2.16E-3</v>
      </c>
      <c r="K27" s="3">
        <f t="shared" si="2"/>
        <v>1.0800000000000001E-2</v>
      </c>
      <c r="L27" s="3">
        <f t="shared" si="2"/>
        <v>6.9120000000000001E-2</v>
      </c>
      <c r="M27" s="3">
        <f t="shared" si="2"/>
        <v>6.4799999999999996E-2</v>
      </c>
      <c r="N27" s="3">
        <f t="shared" si="2"/>
        <v>733.96800000000007</v>
      </c>
      <c r="O27" s="3">
        <f t="shared" si="2"/>
        <v>169.34399999999999</v>
      </c>
      <c r="P27" s="3">
        <f t="shared" si="2"/>
        <v>6.7176000000000009</v>
      </c>
      <c r="Q27" s="3">
        <f>(IF(Q$23="%w/w SAR",((Q$24*10)*$B27),IF(Q$23="%w/w DM",(((Q$24*10)*($B$24/100))*$B27),IF(Q$23="kg/t SAR",(Q$24*$B27),IF(Q$23="kg/t DM",((Q$24*($B$24/100))*$B27),IF(Q$23="mg/kg SAR",((Q$24*0.001)*$B27),IF(Q$23="mg/kg DM",(((Q$24*0.001)*($B$24/100))*$B27),0)))))))*2.5</f>
        <v>89.64</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t="str">
        <f>D8</f>
        <v>3A</v>
      </c>
      <c r="B28" s="39">
        <v>216</v>
      </c>
      <c r="C28" s="3">
        <f t="shared" ref="C28:C46" si="3">IF(C$23="%w/w SAR",((C$24*10)*$B28),IF(C$23="%w/w DM",(((C$24*10)*($B$24/100))*$B28),IF(C$23="kg/t SAR",(C$24*$B28),IF(C$23="kg/t DM",((C$24*($B$24/100))*$B28),IF(C$23="mg/kg SAR",((C$24*0.001)*$B28),IF(C$23="mg/kg DM",(((C$24*0.001)*($B$24/100))*$B28),0))))))</f>
        <v>86.4</v>
      </c>
      <c r="D28" s="3">
        <f t="shared" ref="D28:D46" si="4">(IF(D$23="%w/w SAR",((D$24*10)*$B28),IF(D$23="%w/w DM",(((D$24*10)*($B$24/100))*$B28),IF(D$23="kg/t SAR",(D$24*$B28),IF(D$23="kg/t DM",((D$24*($B$24/100))*$B28),IF(D$23="mg/kg SAR",((D$24*0.001)*$B28),IF(D$23="mg/kg DM",(((D$24*0.001)*($B$24/100))*$B28),"0")))))))*2.291</f>
        <v>47.209262400000007</v>
      </c>
      <c r="E28" s="3">
        <f t="shared" ref="E28:E46" si="5">(IF(E$23="%w/w SAR",((E$24*10)*$B28),IF(E$23="%w/w DM",(((E$24*10)*($B$24/100))*$B28),IF(E$23="kg/t SAR",(E$24*$B28),IF(E$23="kg/t DM",((E$24*($B$24/100))*$B28),IF(E$23="mg/kg SAR",((E$24*0.001)*$B28),IF(E$23="mg/kg DM",(((E$24*0.001)*($B$24/100))*$B28),"0")))))))*1.205</f>
        <v>4.2165359999999996</v>
      </c>
      <c r="F28" s="3">
        <f t="shared" ref="F28:F46" si="6">(IF(F$23="%w/w SAR",((F$24*10)*$B28),IF(F$23="%w/w DM",(((F$24*10)*($B$24/100))*$B28),IF(F$23="kg/t SAR",(F$24*$B28),IF(F$23="kg/t DM",((F$24*($B$24/100))*$B28),IF(F$23="mg/kg SAR",((F$24*0.001)*$B28),IF(F$23="mg/kg DM",(((F$24*0.001)*($B$24/100))*$B28),"0")))))))*1.658</f>
        <v>3.58128</v>
      </c>
      <c r="G28" s="3">
        <f t="shared" si="2"/>
        <v>0.15336</v>
      </c>
      <c r="H28" s="3">
        <f t="shared" si="2"/>
        <v>0.82511999999999996</v>
      </c>
      <c r="I28" s="3">
        <f t="shared" si="2"/>
        <v>0.34344000000000002</v>
      </c>
      <c r="J28" s="3">
        <f t="shared" si="2"/>
        <v>2.16E-3</v>
      </c>
      <c r="K28" s="3">
        <f t="shared" si="2"/>
        <v>1.0800000000000001E-2</v>
      </c>
      <c r="L28" s="3">
        <f t="shared" si="2"/>
        <v>6.9120000000000001E-2</v>
      </c>
      <c r="M28" s="3">
        <f t="shared" si="2"/>
        <v>6.4799999999999996E-2</v>
      </c>
      <c r="N28" s="3">
        <f t="shared" si="2"/>
        <v>733.96800000000007</v>
      </c>
      <c r="O28" s="3">
        <f t="shared" si="2"/>
        <v>169.34399999999999</v>
      </c>
      <c r="P28" s="3">
        <f t="shared" si="2"/>
        <v>6.7176000000000009</v>
      </c>
      <c r="Q28" s="3">
        <f t="shared" ref="Q28:Q46" si="7">(IF(Q$23="%w/w SAR",((Q$24*10)*$B28),IF(Q$23="%w/w DM",(((Q$24*10)*($B$24/100))*$B28),IF(Q$23="kg/t SAR",(Q$24*$B28),IF(Q$23="kg/t DM",((Q$24*($B$24/100))*$B28),IF(Q$23="mg/kg SAR",((Q$24*0.001)*$B28),IF(Q$23="mg/kg DM",(((Q$24*0.001)*($B$24/100))*$B28),0)))))))*2.5</f>
        <v>89.64</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t="str">
        <f>E8</f>
        <v>3B</v>
      </c>
      <c r="B29" s="39">
        <v>216</v>
      </c>
      <c r="C29" s="3">
        <f t="shared" si="3"/>
        <v>86.4</v>
      </c>
      <c r="D29" s="3">
        <f t="shared" si="4"/>
        <v>47.209262400000007</v>
      </c>
      <c r="E29" s="3">
        <f t="shared" si="5"/>
        <v>4.2165359999999996</v>
      </c>
      <c r="F29" s="3">
        <f t="shared" si="6"/>
        <v>3.58128</v>
      </c>
      <c r="G29" s="3">
        <f t="shared" si="2"/>
        <v>0.15336</v>
      </c>
      <c r="H29" s="3">
        <f t="shared" si="2"/>
        <v>0.82511999999999996</v>
      </c>
      <c r="I29" s="3">
        <f t="shared" si="2"/>
        <v>0.34344000000000002</v>
      </c>
      <c r="J29" s="3">
        <f t="shared" si="2"/>
        <v>2.16E-3</v>
      </c>
      <c r="K29" s="3">
        <f t="shared" si="2"/>
        <v>1.0800000000000001E-2</v>
      </c>
      <c r="L29" s="3">
        <f t="shared" si="2"/>
        <v>6.9120000000000001E-2</v>
      </c>
      <c r="M29" s="3">
        <f t="shared" si="2"/>
        <v>6.4799999999999996E-2</v>
      </c>
      <c r="N29" s="3">
        <f t="shared" si="2"/>
        <v>733.96800000000007</v>
      </c>
      <c r="O29" s="3">
        <f t="shared" si="2"/>
        <v>169.34399999999999</v>
      </c>
      <c r="P29" s="3">
        <f t="shared" si="2"/>
        <v>6.7176000000000009</v>
      </c>
      <c r="Q29" s="3">
        <f t="shared" si="7"/>
        <v>89.64</v>
      </c>
      <c r="R29" s="3">
        <f t="shared" si="8"/>
        <v>0</v>
      </c>
      <c r="S29" s="3">
        <f t="shared" si="8"/>
        <v>0</v>
      </c>
      <c r="T29" s="3">
        <f t="shared" si="8"/>
        <v>0</v>
      </c>
      <c r="U29" s="3">
        <f t="shared" si="8"/>
        <v>0</v>
      </c>
      <c r="V29" s="3" t="str">
        <f t="shared" si="9"/>
        <v>OK</v>
      </c>
      <c r="W29" s="3">
        <f t="shared" si="10"/>
        <v>0</v>
      </c>
      <c r="AB29" s="16"/>
      <c r="AC29" s="16"/>
      <c r="AD29" s="16"/>
      <c r="AE29" s="16"/>
      <c r="AF29" s="16"/>
    </row>
    <row r="30" spans="1:32" s="20" customFormat="1" ht="13" x14ac:dyDescent="0.35">
      <c r="A30" s="33">
        <f>F8</f>
        <v>14</v>
      </c>
      <c r="B30" s="39">
        <v>250</v>
      </c>
      <c r="C30" s="3">
        <f t="shared" si="3"/>
        <v>100</v>
      </c>
      <c r="D30" s="3">
        <f t="shared" si="4"/>
        <v>54.640349999999998</v>
      </c>
      <c r="E30" s="3">
        <f t="shared" si="5"/>
        <v>4.8802500000000002</v>
      </c>
      <c r="F30" s="3">
        <f t="shared" si="6"/>
        <v>4.1449999999999996</v>
      </c>
      <c r="G30" s="3">
        <f t="shared" si="2"/>
        <v>0.17749999999999999</v>
      </c>
      <c r="H30" s="3">
        <f t="shared" si="2"/>
        <v>0.95499999999999996</v>
      </c>
      <c r="I30" s="3">
        <f t="shared" si="2"/>
        <v>0.39750000000000002</v>
      </c>
      <c r="J30" s="3">
        <f t="shared" si="2"/>
        <v>2.5000000000000001E-3</v>
      </c>
      <c r="K30" s="3">
        <f t="shared" si="2"/>
        <v>1.2500000000000001E-2</v>
      </c>
      <c r="L30" s="3">
        <f t="shared" si="2"/>
        <v>0.08</v>
      </c>
      <c r="M30" s="3">
        <f t="shared" si="2"/>
        <v>7.4999999999999997E-2</v>
      </c>
      <c r="N30" s="3">
        <f t="shared" si="2"/>
        <v>849.5</v>
      </c>
      <c r="O30" s="3">
        <f t="shared" si="2"/>
        <v>196</v>
      </c>
      <c r="P30" s="3">
        <f t="shared" si="2"/>
        <v>7.7750000000000004</v>
      </c>
      <c r="Q30" s="3">
        <f t="shared" si="7"/>
        <v>103.75</v>
      </c>
      <c r="R30" s="3">
        <f t="shared" si="8"/>
        <v>0</v>
      </c>
      <c r="S30" s="3">
        <f t="shared" si="8"/>
        <v>0</v>
      </c>
      <c r="T30" s="3">
        <f t="shared" si="8"/>
        <v>0</v>
      </c>
      <c r="U30" s="3">
        <f t="shared" si="8"/>
        <v>0</v>
      </c>
      <c r="V30" s="3" t="str">
        <f t="shared" si="9"/>
        <v>OK</v>
      </c>
      <c r="W30" s="3">
        <f t="shared" si="10"/>
        <v>0</v>
      </c>
      <c r="AB30" s="16"/>
      <c r="AC30" s="16"/>
      <c r="AD30" s="16"/>
      <c r="AE30" s="16"/>
      <c r="AF30" s="16"/>
    </row>
    <row r="31" spans="1:32" s="20" customFormat="1" ht="13" x14ac:dyDescent="0.35">
      <c r="A31" s="33">
        <f>G8</f>
        <v>15</v>
      </c>
      <c r="B31" s="39">
        <v>250</v>
      </c>
      <c r="C31" s="3">
        <f t="shared" si="3"/>
        <v>100</v>
      </c>
      <c r="D31" s="3">
        <f t="shared" si="4"/>
        <v>54.640349999999998</v>
      </c>
      <c r="E31" s="3">
        <f t="shared" si="5"/>
        <v>4.8802500000000002</v>
      </c>
      <c r="F31" s="3">
        <f t="shared" si="6"/>
        <v>4.1449999999999996</v>
      </c>
      <c r="G31" s="3">
        <f t="shared" si="2"/>
        <v>0.17749999999999999</v>
      </c>
      <c r="H31" s="3">
        <f t="shared" si="2"/>
        <v>0.95499999999999996</v>
      </c>
      <c r="I31" s="3">
        <f t="shared" si="2"/>
        <v>0.39750000000000002</v>
      </c>
      <c r="J31" s="3">
        <f t="shared" si="2"/>
        <v>2.5000000000000001E-3</v>
      </c>
      <c r="K31" s="3">
        <f t="shared" si="2"/>
        <v>1.2500000000000001E-2</v>
      </c>
      <c r="L31" s="3">
        <f t="shared" si="2"/>
        <v>0.08</v>
      </c>
      <c r="M31" s="3">
        <f t="shared" si="2"/>
        <v>7.4999999999999997E-2</v>
      </c>
      <c r="N31" s="3">
        <f t="shared" si="2"/>
        <v>849.5</v>
      </c>
      <c r="O31" s="3">
        <f t="shared" si="2"/>
        <v>196</v>
      </c>
      <c r="P31" s="3">
        <f t="shared" si="2"/>
        <v>7.7750000000000004</v>
      </c>
      <c r="Q31" s="3">
        <f t="shared" si="7"/>
        <v>103.75</v>
      </c>
      <c r="R31" s="3">
        <f t="shared" si="8"/>
        <v>0</v>
      </c>
      <c r="S31" s="3">
        <f t="shared" si="8"/>
        <v>0</v>
      </c>
      <c r="T31" s="3">
        <f t="shared" si="8"/>
        <v>0</v>
      </c>
      <c r="U31" s="3">
        <f t="shared" si="8"/>
        <v>0</v>
      </c>
      <c r="V31" s="3" t="str">
        <f t="shared" si="9"/>
        <v>OK</v>
      </c>
      <c r="W31" s="3">
        <f t="shared" si="10"/>
        <v>0</v>
      </c>
      <c r="AB31" s="16"/>
      <c r="AC31" s="16"/>
      <c r="AD31" s="16"/>
      <c r="AE31" s="16"/>
      <c r="AF31" s="16"/>
    </row>
    <row r="32" spans="1:32" s="20" customFormat="1" ht="13" x14ac:dyDescent="0.35">
      <c r="A32" s="33">
        <f>H8</f>
        <v>16</v>
      </c>
      <c r="B32" s="39">
        <v>250</v>
      </c>
      <c r="C32" s="3">
        <f t="shared" si="3"/>
        <v>100</v>
      </c>
      <c r="D32" s="3">
        <f t="shared" si="4"/>
        <v>54.640349999999998</v>
      </c>
      <c r="E32" s="3">
        <f t="shared" si="5"/>
        <v>4.8802500000000002</v>
      </c>
      <c r="F32" s="3">
        <f t="shared" si="6"/>
        <v>4.1449999999999996</v>
      </c>
      <c r="G32" s="3">
        <f t="shared" si="2"/>
        <v>0.17749999999999999</v>
      </c>
      <c r="H32" s="3">
        <f t="shared" si="2"/>
        <v>0.95499999999999996</v>
      </c>
      <c r="I32" s="3">
        <f t="shared" si="2"/>
        <v>0.39750000000000002</v>
      </c>
      <c r="J32" s="3">
        <f t="shared" si="2"/>
        <v>2.5000000000000001E-3</v>
      </c>
      <c r="K32" s="3">
        <f t="shared" si="2"/>
        <v>1.2500000000000001E-2</v>
      </c>
      <c r="L32" s="3">
        <f t="shared" si="2"/>
        <v>0.08</v>
      </c>
      <c r="M32" s="3">
        <f t="shared" si="2"/>
        <v>7.4999999999999997E-2</v>
      </c>
      <c r="N32" s="3">
        <f t="shared" si="2"/>
        <v>849.5</v>
      </c>
      <c r="O32" s="3">
        <f t="shared" si="2"/>
        <v>196</v>
      </c>
      <c r="P32" s="3">
        <f t="shared" si="2"/>
        <v>7.7750000000000004</v>
      </c>
      <c r="Q32" s="3">
        <f t="shared" si="7"/>
        <v>103.75</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f>I8</f>
        <v>17</v>
      </c>
      <c r="B33" s="39">
        <v>250</v>
      </c>
      <c r="C33" s="3">
        <f t="shared" si="3"/>
        <v>100</v>
      </c>
      <c r="D33" s="3">
        <f t="shared" si="4"/>
        <v>54.640349999999998</v>
      </c>
      <c r="E33" s="3">
        <f t="shared" si="5"/>
        <v>4.8802500000000002</v>
      </c>
      <c r="F33" s="3">
        <f t="shared" si="6"/>
        <v>4.1449999999999996</v>
      </c>
      <c r="G33" s="3">
        <f t="shared" si="2"/>
        <v>0.17749999999999999</v>
      </c>
      <c r="H33" s="3">
        <f t="shared" si="2"/>
        <v>0.95499999999999996</v>
      </c>
      <c r="I33" s="3">
        <f t="shared" si="2"/>
        <v>0.39750000000000002</v>
      </c>
      <c r="J33" s="3">
        <f t="shared" si="2"/>
        <v>2.5000000000000001E-3</v>
      </c>
      <c r="K33" s="3">
        <f t="shared" si="2"/>
        <v>1.2500000000000001E-2</v>
      </c>
      <c r="L33" s="3">
        <f t="shared" si="2"/>
        <v>0.08</v>
      </c>
      <c r="M33" s="3">
        <f t="shared" si="2"/>
        <v>7.4999999999999997E-2</v>
      </c>
      <c r="N33" s="3">
        <f t="shared" si="2"/>
        <v>849.5</v>
      </c>
      <c r="O33" s="3">
        <f t="shared" si="2"/>
        <v>196</v>
      </c>
      <c r="P33" s="3">
        <f t="shared" si="2"/>
        <v>7.7750000000000004</v>
      </c>
      <c r="Q33" s="3">
        <f t="shared" si="7"/>
        <v>103.75</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19</v>
      </c>
      <c r="B34" s="39">
        <v>250</v>
      </c>
      <c r="C34" s="3">
        <f t="shared" si="3"/>
        <v>100</v>
      </c>
      <c r="D34" s="3">
        <f t="shared" si="4"/>
        <v>54.640349999999998</v>
      </c>
      <c r="E34" s="3">
        <f t="shared" si="5"/>
        <v>4.8802500000000002</v>
      </c>
      <c r="F34" s="3">
        <f t="shared" si="6"/>
        <v>4.1449999999999996</v>
      </c>
      <c r="G34" s="3">
        <f t="shared" si="2"/>
        <v>0.17749999999999999</v>
      </c>
      <c r="H34" s="3">
        <f t="shared" si="2"/>
        <v>0.95499999999999996</v>
      </c>
      <c r="I34" s="3">
        <f t="shared" si="2"/>
        <v>0.39750000000000002</v>
      </c>
      <c r="J34" s="3">
        <f t="shared" si="2"/>
        <v>2.5000000000000001E-3</v>
      </c>
      <c r="K34" s="3">
        <f t="shared" si="2"/>
        <v>1.2500000000000001E-2</v>
      </c>
      <c r="L34" s="3">
        <f t="shared" si="2"/>
        <v>0.08</v>
      </c>
      <c r="M34" s="3">
        <f t="shared" si="2"/>
        <v>7.4999999999999997E-2</v>
      </c>
      <c r="N34" s="3">
        <f t="shared" si="2"/>
        <v>849.5</v>
      </c>
      <c r="O34" s="3">
        <f t="shared" si="2"/>
        <v>196</v>
      </c>
      <c r="P34" s="3">
        <f t="shared" si="2"/>
        <v>7.7750000000000004</v>
      </c>
      <c r="Q34" s="3">
        <f t="shared" si="7"/>
        <v>103.75</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26</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27</v>
      </c>
      <c r="B36" s="39">
        <v>250</v>
      </c>
      <c r="C36" s="3">
        <f t="shared" si="3"/>
        <v>100</v>
      </c>
      <c r="D36" s="3">
        <f t="shared" si="4"/>
        <v>54.640349999999998</v>
      </c>
      <c r="E36" s="3">
        <f t="shared" si="5"/>
        <v>4.8802500000000002</v>
      </c>
      <c r="F36" s="3">
        <f t="shared" si="6"/>
        <v>4.1449999999999996</v>
      </c>
      <c r="G36" s="3">
        <f t="shared" si="2"/>
        <v>0.17749999999999999</v>
      </c>
      <c r="H36" s="3">
        <f t="shared" si="2"/>
        <v>0.95499999999999996</v>
      </c>
      <c r="I36" s="3">
        <f t="shared" si="2"/>
        <v>0.39750000000000002</v>
      </c>
      <c r="J36" s="3">
        <f t="shared" si="2"/>
        <v>2.5000000000000001E-3</v>
      </c>
      <c r="K36" s="3">
        <f t="shared" si="2"/>
        <v>1.2500000000000001E-2</v>
      </c>
      <c r="L36" s="3">
        <f t="shared" si="2"/>
        <v>0.08</v>
      </c>
      <c r="M36" s="3">
        <f t="shared" si="2"/>
        <v>7.4999999999999997E-2</v>
      </c>
      <c r="N36" s="3">
        <f t="shared" si="2"/>
        <v>849.5</v>
      </c>
      <c r="O36" s="3">
        <f t="shared" si="2"/>
        <v>196</v>
      </c>
      <c r="P36" s="3">
        <f t="shared" si="2"/>
        <v>7.7750000000000004</v>
      </c>
      <c r="Q36" s="3">
        <f t="shared" si="7"/>
        <v>103.75</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28</v>
      </c>
      <c r="B37" s="39">
        <v>250</v>
      </c>
      <c r="C37" s="3">
        <f t="shared" si="3"/>
        <v>100</v>
      </c>
      <c r="D37" s="3">
        <f t="shared" si="4"/>
        <v>54.640349999999998</v>
      </c>
      <c r="E37" s="3">
        <f t="shared" si="5"/>
        <v>4.8802500000000002</v>
      </c>
      <c r="F37" s="3">
        <f t="shared" si="6"/>
        <v>4.1449999999999996</v>
      </c>
      <c r="G37" s="3">
        <f t="shared" si="2"/>
        <v>0.17749999999999999</v>
      </c>
      <c r="H37" s="3">
        <f t="shared" si="2"/>
        <v>0.95499999999999996</v>
      </c>
      <c r="I37" s="3">
        <f t="shared" si="2"/>
        <v>0.39750000000000002</v>
      </c>
      <c r="J37" s="3">
        <f t="shared" si="2"/>
        <v>2.5000000000000001E-3</v>
      </c>
      <c r="K37" s="3">
        <f t="shared" si="2"/>
        <v>1.2500000000000001E-2</v>
      </c>
      <c r="L37" s="3">
        <f t="shared" si="2"/>
        <v>0.08</v>
      </c>
      <c r="M37" s="3">
        <f t="shared" si="2"/>
        <v>7.4999999999999997E-2</v>
      </c>
      <c r="N37" s="3">
        <f t="shared" si="2"/>
        <v>849.5</v>
      </c>
      <c r="O37" s="3">
        <f t="shared" si="2"/>
        <v>196</v>
      </c>
      <c r="P37" s="3">
        <f t="shared" si="2"/>
        <v>7.7750000000000004</v>
      </c>
      <c r="Q37" s="3">
        <f t="shared" si="7"/>
        <v>103.75</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29</v>
      </c>
      <c r="B38" s="39">
        <v>250</v>
      </c>
      <c r="C38" s="3">
        <f t="shared" si="3"/>
        <v>100</v>
      </c>
      <c r="D38" s="3">
        <f t="shared" si="4"/>
        <v>54.640349999999998</v>
      </c>
      <c r="E38" s="3">
        <f t="shared" si="5"/>
        <v>4.8802500000000002</v>
      </c>
      <c r="F38" s="3">
        <f t="shared" si="6"/>
        <v>4.1449999999999996</v>
      </c>
      <c r="G38" s="3">
        <f t="shared" si="2"/>
        <v>0.17749999999999999</v>
      </c>
      <c r="H38" s="3">
        <f t="shared" si="2"/>
        <v>0.95499999999999996</v>
      </c>
      <c r="I38" s="3">
        <f t="shared" si="2"/>
        <v>0.39750000000000002</v>
      </c>
      <c r="J38" s="3">
        <f t="shared" si="2"/>
        <v>2.5000000000000001E-3</v>
      </c>
      <c r="K38" s="3">
        <f t="shared" si="2"/>
        <v>1.2500000000000001E-2</v>
      </c>
      <c r="L38" s="3">
        <f t="shared" si="2"/>
        <v>0.08</v>
      </c>
      <c r="M38" s="3">
        <f t="shared" si="2"/>
        <v>7.4999999999999997E-2</v>
      </c>
      <c r="N38" s="3">
        <f t="shared" si="2"/>
        <v>849.5</v>
      </c>
      <c r="O38" s="3">
        <f t="shared" si="2"/>
        <v>196</v>
      </c>
      <c r="P38" s="3">
        <f t="shared" si="2"/>
        <v>7.7750000000000004</v>
      </c>
      <c r="Q38" s="3">
        <f t="shared" si="7"/>
        <v>103.75</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30</v>
      </c>
      <c r="B39" s="39">
        <v>250</v>
      </c>
      <c r="C39" s="3">
        <f t="shared" si="3"/>
        <v>100</v>
      </c>
      <c r="D39" s="3">
        <f t="shared" si="4"/>
        <v>54.640349999999998</v>
      </c>
      <c r="E39" s="3">
        <f t="shared" si="5"/>
        <v>4.8802500000000002</v>
      </c>
      <c r="F39" s="3">
        <f t="shared" si="6"/>
        <v>4.1449999999999996</v>
      </c>
      <c r="G39" s="3">
        <f t="shared" si="2"/>
        <v>0.17749999999999999</v>
      </c>
      <c r="H39" s="3">
        <f t="shared" si="2"/>
        <v>0.95499999999999996</v>
      </c>
      <c r="I39" s="3">
        <f t="shared" si="2"/>
        <v>0.39750000000000002</v>
      </c>
      <c r="J39" s="3">
        <f t="shared" si="2"/>
        <v>2.5000000000000001E-3</v>
      </c>
      <c r="K39" s="3">
        <f t="shared" si="2"/>
        <v>1.2500000000000001E-2</v>
      </c>
      <c r="L39" s="3">
        <f t="shared" si="2"/>
        <v>0.08</v>
      </c>
      <c r="M39" s="3">
        <f t="shared" si="2"/>
        <v>7.4999999999999997E-2</v>
      </c>
      <c r="N39" s="3">
        <f t="shared" si="2"/>
        <v>849.5</v>
      </c>
      <c r="O39" s="3">
        <f t="shared" si="2"/>
        <v>196</v>
      </c>
      <c r="P39" s="3">
        <f t="shared" si="2"/>
        <v>7.7750000000000004</v>
      </c>
      <c r="Q39" s="3">
        <f t="shared" si="7"/>
        <v>103.75</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31</v>
      </c>
      <c r="B40" s="39">
        <v>250</v>
      </c>
      <c r="C40" s="3">
        <f t="shared" si="3"/>
        <v>100</v>
      </c>
      <c r="D40" s="3">
        <f t="shared" si="4"/>
        <v>54.640349999999998</v>
      </c>
      <c r="E40" s="3">
        <f t="shared" si="5"/>
        <v>4.8802500000000002</v>
      </c>
      <c r="F40" s="3">
        <f t="shared" si="6"/>
        <v>4.1449999999999996</v>
      </c>
      <c r="G40" s="3">
        <f t="shared" si="2"/>
        <v>0.17749999999999999</v>
      </c>
      <c r="H40" s="3">
        <f t="shared" si="2"/>
        <v>0.95499999999999996</v>
      </c>
      <c r="I40" s="3">
        <f t="shared" si="2"/>
        <v>0.39750000000000002</v>
      </c>
      <c r="J40" s="3">
        <f t="shared" si="2"/>
        <v>2.5000000000000001E-3</v>
      </c>
      <c r="K40" s="3">
        <f t="shared" si="2"/>
        <v>1.2500000000000001E-2</v>
      </c>
      <c r="L40" s="3">
        <f t="shared" si="2"/>
        <v>0.08</v>
      </c>
      <c r="M40" s="3">
        <f t="shared" si="2"/>
        <v>7.4999999999999997E-2</v>
      </c>
      <c r="N40" s="3">
        <f t="shared" si="2"/>
        <v>849.5</v>
      </c>
      <c r="O40" s="3">
        <f t="shared" si="2"/>
        <v>196</v>
      </c>
      <c r="P40" s="3">
        <f t="shared" si="2"/>
        <v>7.7750000000000004</v>
      </c>
      <c r="Q40" s="3">
        <f t="shared" si="7"/>
        <v>103.75</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5" x14ac:dyDescent="0.35"/>
  <cols>
    <col min="14" max="14" width="9.7265625" bestFit="1" customWidth="1"/>
    <col min="20" max="20" width="10" bestFit="1" customWidth="1"/>
  </cols>
  <sheetData>
    <row r="1" spans="1:21" x14ac:dyDescent="0.35">
      <c r="A1" s="75" t="s">
        <v>105</v>
      </c>
    </row>
    <row r="2" spans="1:21" ht="38.5" x14ac:dyDescent="0.35">
      <c r="A2" s="101" t="s">
        <v>100</v>
      </c>
      <c r="B2" s="67" t="str">
        <f>'Bolton Hill SC'!B25</f>
        <v>Application Rate</v>
      </c>
      <c r="C2" s="67" t="str">
        <f>'Bolton Hill SC'!C25</f>
        <v>Nitrogen Addition</v>
      </c>
      <c r="D2" s="67" t="str">
        <f>'Bolton Hill SC'!D25</f>
        <v>Phosphate Addition</v>
      </c>
      <c r="E2" s="67" t="str">
        <f>'Bolton Hill SC'!E25</f>
        <v>Potash  Addition</v>
      </c>
      <c r="F2" s="67" t="str">
        <f>'Bolton Hill SC'!F25</f>
        <v>Mg Oxide Addition</v>
      </c>
      <c r="G2" s="67" t="str">
        <f>'Bolton Hill SC'!G25</f>
        <v>Copper Addition</v>
      </c>
      <c r="H2" s="67" t="str">
        <f>'Bolton Hill SC'!H25</f>
        <v>Zinc Addition</v>
      </c>
      <c r="I2" s="67" t="str">
        <f>'Bolton Hill SC'!I25</f>
        <v>Lead Addition</v>
      </c>
      <c r="J2" s="67" t="str">
        <f>'Bolton Hill SC'!J25</f>
        <v>Cadmium Addition</v>
      </c>
      <c r="K2" s="67" t="str">
        <f>'Bolton Hill SC'!K25</f>
        <v>Mercury Addition</v>
      </c>
      <c r="L2" s="67" t="str">
        <f>'Bolton Hill SC'!L25</f>
        <v>Nickel Addition</v>
      </c>
      <c r="M2" s="67" t="str">
        <f>'Bolton Hill SC'!M25</f>
        <v>Chromium Addition</v>
      </c>
      <c r="N2" s="67" t="str">
        <f>'Bolton Hill SC'!N25</f>
        <v>Aluminium Addition</v>
      </c>
      <c r="O2" s="67" t="str">
        <f>'Bolton Hill SC'!O25</f>
        <v>Iron Addition</v>
      </c>
      <c r="P2" s="67" t="str">
        <f>'Bolton Hill SC'!P25</f>
        <v xml:space="preserve">Sodium Addition                 </v>
      </c>
      <c r="Q2" s="67" t="str">
        <f>'Bolton Hill SC'!Q25</f>
        <v>SO3  Addition                             kg/ha</v>
      </c>
      <c r="R2" s="67" t="str">
        <f>'Bolton Hill SC'!R25</f>
        <v xml:space="preserve">Selenium Addition </v>
      </c>
      <c r="S2" s="67" t="str">
        <f>'Bolton Hill SC'!S25</f>
        <v xml:space="preserve">Arsenic  Addition  </v>
      </c>
      <c r="T2" s="67" t="str">
        <f>'Bolton Hill SC'!T25</f>
        <v xml:space="preserve">Molybdenum Addition  </v>
      </c>
      <c r="U2" s="67" t="str">
        <f>'Bolton Hill SC'!U25</f>
        <v xml:space="preserve">Fluoride Addition </v>
      </c>
    </row>
    <row r="3" spans="1:21" ht="26" x14ac:dyDescent="0.35">
      <c r="A3" s="101"/>
      <c r="B3" s="67" t="str">
        <f>'Bolton Hill SC'!B26</f>
        <v>tonnes/ha</v>
      </c>
      <c r="C3" s="67" t="str">
        <f>'Bolton Hill SC'!C26</f>
        <v>kg/ha</v>
      </c>
      <c r="D3" s="67" t="str">
        <f>'Bolton Hill SC'!D26</f>
        <v>P2O5 
kg/ha</v>
      </c>
      <c r="E3" s="67" t="str">
        <f>'Bolton Hill SC'!E26</f>
        <v>K2O 
kg/ha</v>
      </c>
      <c r="F3" s="67" t="str">
        <f>'Bolton Hill SC'!F26</f>
        <v>MgO 
kg/ha</v>
      </c>
      <c r="G3" s="67" t="str">
        <f>'Bolton Hill SC'!G26</f>
        <v>kg/ha</v>
      </c>
      <c r="H3" s="67" t="str">
        <f>'Bolton Hill SC'!H26</f>
        <v>kg/ha</v>
      </c>
      <c r="I3" s="67" t="str">
        <f>'Bolton Hill SC'!I26</f>
        <v>kg/ha</v>
      </c>
      <c r="J3" s="67" t="str">
        <f>'Bolton Hill SC'!J26</f>
        <v>kg/ha</v>
      </c>
      <c r="K3" s="67" t="str">
        <f>'Bolton Hill SC'!K26</f>
        <v>kg/ha</v>
      </c>
      <c r="L3" s="67" t="str">
        <f>'Bolton Hill SC'!L26</f>
        <v>kg/ha</v>
      </c>
      <c r="M3" s="67" t="str">
        <f>'Bolton Hill SC'!M26</f>
        <v>kg/ha</v>
      </c>
      <c r="N3" s="67" t="str">
        <f>'Bolton Hill SC'!N26</f>
        <v>kg/ha</v>
      </c>
      <c r="O3" s="67" t="str">
        <f>'Bolton Hill SC'!O26</f>
        <v>kg/ha</v>
      </c>
      <c r="P3" s="67" t="str">
        <f>'Bolton Hill SC'!P26</f>
        <v>kg/ha</v>
      </c>
      <c r="Q3" s="67" t="str">
        <f>'Bolton Hill SC'!Q26</f>
        <v>kg/ha</v>
      </c>
      <c r="R3" s="67" t="str">
        <f>'Bolton Hill SC'!R26</f>
        <v>kg/ha</v>
      </c>
      <c r="S3" s="67" t="str">
        <f>'Bolton Hill SC'!S26</f>
        <v>kg/ha</v>
      </c>
      <c r="T3" s="67" t="str">
        <f>'Bolton Hill SC'!T26</f>
        <v>kg/ha</v>
      </c>
      <c r="U3" s="67" t="str">
        <f>'Bolton Hill SC'!U26</f>
        <v>kg/ha</v>
      </c>
    </row>
    <row r="4" spans="1:21" x14ac:dyDescent="0.35">
      <c r="A4" s="60">
        <v>1</v>
      </c>
      <c r="B4" s="68">
        <f>'Bolton Hill SC'!B27</f>
        <v>39</v>
      </c>
      <c r="C4" s="68">
        <f>'Bolton Hill SC'!C27</f>
        <v>83.264999999999986</v>
      </c>
      <c r="D4" s="68">
        <f>'Bolton Hill SC'!D27</f>
        <v>46.282782000000005</v>
      </c>
      <c r="E4" s="68">
        <f>'Bolton Hill SC'!E27</f>
        <v>8.7998137500000002</v>
      </c>
      <c r="F4" s="68">
        <f>'Bolton Hill SC'!F27</f>
        <v>23.310651</v>
      </c>
      <c r="G4" s="68">
        <f>'Bolton Hill SC'!G27</f>
        <v>0.34193250000000003</v>
      </c>
      <c r="H4" s="68">
        <f>'Bolton Hill SC'!H27</f>
        <v>0.88724999999999998</v>
      </c>
      <c r="I4" s="68">
        <f>'Bolton Hill SC'!I27</f>
        <v>8.1217500000000012E-2</v>
      </c>
      <c r="J4" s="68">
        <f>'Bolton Hill SC'!J27</f>
        <v>3.6854999999999995E-3</v>
      </c>
      <c r="K4" s="68">
        <f>'Bolton Hill SC'!K27</f>
        <v>2.0474999999999998E-3</v>
      </c>
      <c r="L4" s="68">
        <f>'Bolton Hill SC'!L27</f>
        <v>0.19656000000000001</v>
      </c>
      <c r="M4" s="68">
        <f>'Bolton Hill SC'!M27</f>
        <v>0.15902250000000001</v>
      </c>
      <c r="N4" s="68">
        <f>'Bolton Hill SC'!N27</f>
        <v>887.25</v>
      </c>
      <c r="O4" s="68">
        <f>'Bolton Hill SC'!O27</f>
        <v>185.64</v>
      </c>
      <c r="P4" s="68">
        <f>'Bolton Hill SC'!P27</f>
        <v>0</v>
      </c>
      <c r="Q4" s="68">
        <f>'Bolton Hill SC'!Q27</f>
        <v>95.038125000000008</v>
      </c>
      <c r="R4" s="68">
        <f>'Bolton Hill SC'!R27</f>
        <v>0</v>
      </c>
      <c r="S4" s="68">
        <f>'Bolton Hill SC'!S27</f>
        <v>0.1044225</v>
      </c>
      <c r="T4" s="68">
        <f>'Bolton Hill SC'!T27</f>
        <v>0</v>
      </c>
      <c r="U4" s="68">
        <f>'Bolton Hill SC'!U27</f>
        <v>0</v>
      </c>
    </row>
    <row r="5" spans="1:21" x14ac:dyDescent="0.35">
      <c r="A5" s="60">
        <v>2</v>
      </c>
      <c r="B5" s="68">
        <f>'Bolton Hill LS'!B27</f>
        <v>250</v>
      </c>
      <c r="C5" s="68">
        <f>'Bolton Hill LS'!C27</f>
        <v>70.95</v>
      </c>
      <c r="D5" s="68">
        <f>'Bolton Hill LS'!D27</f>
        <v>46.547392499999994</v>
      </c>
      <c r="E5" s="68">
        <f>'Bolton Hill LS'!E27</f>
        <v>9.7153125000000014</v>
      </c>
      <c r="F5" s="68">
        <f>'Bolton Hill LS'!F27</f>
        <v>21.281258999999999</v>
      </c>
      <c r="G5" s="68">
        <f>'Bolton Hill LS'!G27</f>
        <v>0.29347500000000004</v>
      </c>
      <c r="H5" s="68">
        <f>'Bolton Hill LS'!H27</f>
        <v>0.81915000000000004</v>
      </c>
      <c r="I5" s="68">
        <f>'Bolton Hill LS'!I27</f>
        <v>3.2185500000000006E-2</v>
      </c>
      <c r="J5" s="68">
        <f>'Bolton Hill LS'!J27</f>
        <v>5.5469999999999998E-3</v>
      </c>
      <c r="K5" s="68">
        <f>'Bolton Hill LS'!K27</f>
        <v>4.9665000000000004E-3</v>
      </c>
      <c r="L5" s="68">
        <f>'Bolton Hill LS'!L27</f>
        <v>0.15479999999999999</v>
      </c>
      <c r="M5" s="68">
        <f>'Bolton Hill LS'!M27</f>
        <v>0.17737499999999998</v>
      </c>
      <c r="N5" s="68">
        <f>'Bolton Hill LS'!N27</f>
        <v>896.55</v>
      </c>
      <c r="O5" s="68">
        <f>'Bolton Hill LS'!O27</f>
        <v>159.95999999999998</v>
      </c>
      <c r="P5" s="68">
        <f>'Bolton Hill LS'!P27</f>
        <v>0</v>
      </c>
      <c r="Q5" s="68">
        <f>'Bolton Hill LS'!Q27</f>
        <v>90.622500000000002</v>
      </c>
      <c r="R5" s="68">
        <f>'Bolton Hill LS'!R27</f>
        <v>0</v>
      </c>
      <c r="S5" s="68">
        <f>'Bolton Hill LS'!S27</f>
        <v>9.6104999999999996E-2</v>
      </c>
      <c r="T5" s="68">
        <f>'Bolton Hill LS'!T27</f>
        <v>0</v>
      </c>
      <c r="U5" s="68">
        <f>'Bolton Hill LS'!U27</f>
        <v>0</v>
      </c>
    </row>
    <row r="6" spans="1:21" x14ac:dyDescent="0.35">
      <c r="A6" s="60">
        <v>3</v>
      </c>
      <c r="B6" s="68">
        <f>'Bontgoch SC'!B27</f>
        <v>10</v>
      </c>
      <c r="C6" s="68">
        <f>'Bontgoch SC'!C27</f>
        <v>27.791999999999998</v>
      </c>
      <c r="D6" s="68">
        <f>'Bontgoch SC'!D27</f>
        <v>45.361502170000001</v>
      </c>
      <c r="E6" s="68">
        <f>'Bontgoch SC'!E27</f>
        <v>0.49071215000000007</v>
      </c>
      <c r="F6" s="68">
        <f>'Bontgoch SC'!F27</f>
        <v>3.3151378400000002</v>
      </c>
      <c r="G6" s="68">
        <f>'Bontgoch SC'!G27</f>
        <v>5.9058000000000013E-2</v>
      </c>
      <c r="H6" s="68">
        <f>'Bontgoch SC'!H27</f>
        <v>1.0306200000000001</v>
      </c>
      <c r="I6" s="68">
        <f>'Bontgoch SC'!I27</f>
        <v>8.781499999999999E-2</v>
      </c>
      <c r="J6" s="68">
        <f>'Bontgoch SC'!J27</f>
        <v>4.2459999999999998E-3</v>
      </c>
      <c r="K6" s="68">
        <f>'Bontgoch SC'!K27</f>
        <v>1.9300000000000003E-4</v>
      </c>
      <c r="L6" s="68">
        <f>'Bontgoch SC'!L27</f>
        <v>0.134714</v>
      </c>
      <c r="M6" s="68">
        <f>'Bontgoch SC'!M27</f>
        <v>5.6742000000000001E-2</v>
      </c>
      <c r="N6" s="68">
        <f>'Bontgoch SC'!N27</f>
        <v>15.600190000000001</v>
      </c>
      <c r="O6" s="68">
        <f>'Bontgoch SC'!O27</f>
        <v>630.27817000000005</v>
      </c>
      <c r="P6" s="68">
        <f>'Bontgoch SC'!P27</f>
        <v>0.27406000000000003</v>
      </c>
      <c r="Q6" s="68">
        <f>'Bontgoch SC'!Q27</f>
        <v>12.51605</v>
      </c>
      <c r="R6" s="68">
        <f>'Bontgoch SC'!R27</f>
        <v>0</v>
      </c>
      <c r="S6" s="68">
        <f>'Bontgoch SC'!S27</f>
        <v>4.0723000000000002E-2</v>
      </c>
      <c r="T6" s="68">
        <f>'Bontgoch SC'!T27</f>
        <v>0</v>
      </c>
      <c r="U6" s="68">
        <f>'Bontgoch SC'!U27</f>
        <v>0</v>
      </c>
    </row>
    <row r="7" spans="1:21" x14ac:dyDescent="0.35">
      <c r="A7" s="60">
        <v>4</v>
      </c>
      <c r="B7" s="68">
        <f>'Bryngwyn LS'!B27</f>
        <v>250</v>
      </c>
      <c r="C7" s="68">
        <f>'Bryngwyn LS'!C27</f>
        <v>33.412500000000001</v>
      </c>
      <c r="D7" s="68">
        <f>'Bryngwyn LS'!D27</f>
        <v>9.7007240249999995</v>
      </c>
      <c r="E7" s="68">
        <f>'Bryngwyn LS'!E27</f>
        <v>0.99557099999999998</v>
      </c>
      <c r="F7" s="68">
        <f>'Bryngwyn LS'!F27</f>
        <v>5.5498648500000005</v>
      </c>
      <c r="G7" s="68">
        <f>'Bryngwyn LS'!G27</f>
        <v>2.8977750000000004E-2</v>
      </c>
      <c r="H7" s="68">
        <f>'Bryngwyn LS'!H27</f>
        <v>0.73507500000000003</v>
      </c>
      <c r="I7" s="68">
        <f>'Bryngwyn LS'!I27</f>
        <v>3.2440500000000004E-2</v>
      </c>
      <c r="J7" s="68">
        <f>'Bryngwyn LS'!J27</f>
        <v>2.3085000000000002E-3</v>
      </c>
      <c r="K7" s="68">
        <f>'Bryngwyn LS'!K27</f>
        <v>5.0422500000000007E-3</v>
      </c>
      <c r="L7" s="68">
        <f>'Bryngwyn LS'!L27</f>
        <v>2.1505500000000004E-2</v>
      </c>
      <c r="M7" s="68">
        <f>'Bryngwyn LS'!M27</f>
        <v>6.3180000000000014E-2</v>
      </c>
      <c r="N7" s="68">
        <f>'Bryngwyn LS'!N27</f>
        <v>12.028500000000001</v>
      </c>
      <c r="O7" s="68">
        <f>'Bryngwyn LS'!O27</f>
        <v>2436.0750000000003</v>
      </c>
      <c r="P7" s="68">
        <f>'Bryngwyn LS'!P27</f>
        <v>0</v>
      </c>
      <c r="Q7" s="68">
        <f>'Bryngwyn LS'!Q27</f>
        <v>44.347500000000004</v>
      </c>
      <c r="R7" s="68">
        <f>'Bryngwyn LS'!R27</f>
        <v>0</v>
      </c>
      <c r="S7" s="68">
        <f>'Bryngwyn LS'!S27</f>
        <v>0.15005250000000001</v>
      </c>
      <c r="T7" s="68">
        <f>'Bryngwyn LS'!T27</f>
        <v>0</v>
      </c>
      <c r="U7" s="68">
        <f>'Bryngwyn LS'!U27</f>
        <v>0</v>
      </c>
    </row>
    <row r="8" spans="1:21" x14ac:dyDescent="0.35">
      <c r="A8" s="60">
        <v>5</v>
      </c>
      <c r="B8" s="68">
        <f>'Capel Dewi LS'!B27</f>
        <v>250</v>
      </c>
      <c r="C8" s="68">
        <f>'Capel Dewi LS'!C27</f>
        <v>53.460000000000008</v>
      </c>
      <c r="D8" s="68">
        <f>'Capel Dewi LS'!D27</f>
        <v>21.990163500000001</v>
      </c>
      <c r="E8" s="68">
        <f>'Capel Dewi LS'!E27</f>
        <v>4.2384971250000003</v>
      </c>
      <c r="F8" s="68">
        <f>'Capel Dewi LS'!F27</f>
        <v>10.676691</v>
      </c>
      <c r="G8" s="68">
        <f>'Capel Dewi LS'!G27</f>
        <v>8.7480000000000016E-2</v>
      </c>
      <c r="H8" s="68">
        <f>'Capel Dewi LS'!H27</f>
        <v>0.83835000000000015</v>
      </c>
      <c r="I8" s="68">
        <f>'Capel Dewi LS'!I27</f>
        <v>6.0750000000000005E-2</v>
      </c>
      <c r="J8" s="68">
        <f>'Capel Dewi LS'!J27</f>
        <v>2.3085000000000002E-3</v>
      </c>
      <c r="K8" s="68">
        <f>'Capel Dewi LS'!K27</f>
        <v>4.9815000000000007E-3</v>
      </c>
      <c r="L8" s="68">
        <f>'Capel Dewi LS'!L27</f>
        <v>6.1964999999999992E-2</v>
      </c>
      <c r="M8" s="68">
        <f>'Capel Dewi LS'!M27</f>
        <v>8.7480000000000016E-2</v>
      </c>
      <c r="N8" s="68">
        <f>'Capel Dewi LS'!N27</f>
        <v>275.19750000000005</v>
      </c>
      <c r="O8" s="68">
        <f>'Capel Dewi LS'!O27</f>
        <v>1968.3000000000002</v>
      </c>
      <c r="P8" s="68">
        <f>'Capel Dewi LS'!P27</f>
        <v>0</v>
      </c>
      <c r="Q8" s="68">
        <f>'Capel Dewi LS'!Q27</f>
        <v>67.280625000000015</v>
      </c>
      <c r="R8" s="68">
        <f>'Capel Dewi LS'!R27</f>
        <v>0</v>
      </c>
      <c r="S8" s="68">
        <f>'Capel Dewi LS'!S27</f>
        <v>0.18225000000000002</v>
      </c>
      <c r="T8" s="68">
        <f>'Capel Dewi LS'!T27</f>
        <v>0</v>
      </c>
      <c r="U8" s="68">
        <f>'Capel Dewi LS'!U27</f>
        <v>0</v>
      </c>
    </row>
    <row r="9" spans="1:21" x14ac:dyDescent="0.35">
      <c r="A9" s="60">
        <v>6</v>
      </c>
      <c r="B9" s="68">
        <f>'Llechryd SC'!B27</f>
        <v>35</v>
      </c>
      <c r="C9" s="68">
        <f>'Llechryd SC'!C27</f>
        <v>55.146000000000001</v>
      </c>
      <c r="D9" s="68">
        <f>'Llechryd SC'!D27</f>
        <v>46.000530799999993</v>
      </c>
      <c r="E9" s="68">
        <f>'Llechryd SC'!E27</f>
        <v>6.1339319999999997</v>
      </c>
      <c r="F9" s="68">
        <f>'Llechryd SC'!F27</f>
        <v>28.953488199999999</v>
      </c>
      <c r="G9" s="68">
        <f>'Llechryd SC'!G27</f>
        <v>0.20785799999999999</v>
      </c>
      <c r="H9" s="68">
        <f>'Llechryd SC'!H27</f>
        <v>1.30088</v>
      </c>
      <c r="I9" s="68">
        <f>'Llechryd SC'!I27</f>
        <v>0.25452000000000002</v>
      </c>
      <c r="J9" s="68">
        <f>'Llechryd SC'!J27</f>
        <v>9.898000000000001E-4</v>
      </c>
      <c r="K9" s="68">
        <f>'Llechryd SC'!K27</f>
        <v>7.7769999999999998E-4</v>
      </c>
      <c r="L9" s="68">
        <f>'Llechryd SC'!L27</f>
        <v>0.13645099999999999</v>
      </c>
      <c r="M9" s="68">
        <f>'Llechryd SC'!M27</f>
        <v>9.6858999999999987E-2</v>
      </c>
      <c r="N9" s="68">
        <f>'Llechryd SC'!N27</f>
        <v>57.408400000000007</v>
      </c>
      <c r="O9" s="68">
        <f>'Llechryd SC'!O27</f>
        <v>1336.23</v>
      </c>
      <c r="P9" s="68">
        <f>'Llechryd SC'!P27</f>
        <v>0</v>
      </c>
      <c r="Q9" s="68">
        <f>'Llechryd SC'!Q27</f>
        <v>37.1175</v>
      </c>
      <c r="R9" s="68">
        <f>'Llechryd SC'!R27</f>
        <v>0</v>
      </c>
      <c r="S9" s="68">
        <f>'Llechryd SC'!S27</f>
        <v>0.108171</v>
      </c>
      <c r="T9" s="68">
        <f>'Llechryd SC'!T27</f>
        <v>0</v>
      </c>
      <c r="U9" s="68">
        <f>'Llechryd SC'!U27</f>
        <v>0</v>
      </c>
    </row>
    <row r="10" spans="1:21" x14ac:dyDescent="0.35">
      <c r="A10" s="60">
        <v>7</v>
      </c>
      <c r="B10" s="68">
        <f>'Llechryd LS'!B27</f>
        <v>155</v>
      </c>
      <c r="C10" s="68">
        <f>'Llechryd LS'!C27</f>
        <v>77.5</v>
      </c>
      <c r="D10" s="68">
        <f>'Llechryd LS'!D27</f>
        <v>47.228965000000002</v>
      </c>
      <c r="E10" s="68">
        <f>'Llechryd LS'!E27</f>
        <v>26.708825000000004</v>
      </c>
      <c r="F10" s="68">
        <f>'Llechryd LS'!F27</f>
        <v>47.800139999999992</v>
      </c>
      <c r="G10" s="68">
        <f>'Llechryd LS'!G27</f>
        <v>0.45105000000000006</v>
      </c>
      <c r="H10" s="68">
        <f>'Llechryd LS'!H27</f>
        <v>2.7435</v>
      </c>
      <c r="I10" s="68">
        <f>'Llechryd LS'!I27</f>
        <v>0.69594999999999996</v>
      </c>
      <c r="J10" s="68">
        <f>'Llechryd LS'!J27</f>
        <v>9.300000000000001E-3</v>
      </c>
      <c r="K10" s="68">
        <f>'Llechryd LS'!K27</f>
        <v>7.7499999999999999E-3</v>
      </c>
      <c r="L10" s="68">
        <f>'Llechryd LS'!L27</f>
        <v>0.20615</v>
      </c>
      <c r="M10" s="68">
        <f>'Llechryd LS'!M27</f>
        <v>0.27279999999999999</v>
      </c>
      <c r="N10" s="68">
        <f>'Llechryd LS'!N27</f>
        <v>111.91</v>
      </c>
      <c r="O10" s="68">
        <f>'Llechryd LS'!O27</f>
        <v>203.51499999999999</v>
      </c>
      <c r="P10" s="68">
        <f>'Llechryd LS'!P27</f>
        <v>3.8285</v>
      </c>
      <c r="Q10" s="68">
        <f>'Llechryd LS'!Q27</f>
        <v>35.959999999999994</v>
      </c>
      <c r="R10" s="68">
        <f>'Llechryd LS'!R27</f>
        <v>0</v>
      </c>
      <c r="S10" s="68">
        <f>'Llechryd LS'!S27</f>
        <v>0.16585</v>
      </c>
      <c r="T10" s="68">
        <f>'Llechryd LS'!T27</f>
        <v>0</v>
      </c>
      <c r="U10" s="68">
        <f>'Llechryd LS'!U27</f>
        <v>0</v>
      </c>
    </row>
    <row r="11" spans="1:21" x14ac:dyDescent="0.35">
      <c r="A11" s="60">
        <v>8</v>
      </c>
      <c r="B11" s="68">
        <f>'Preseli SC'!B27</f>
        <v>26</v>
      </c>
      <c r="C11" s="68">
        <f>'Preseli SC'!C27</f>
        <v>60.969999999999992</v>
      </c>
      <c r="D11" s="68">
        <f>'Preseli SC'!D27</f>
        <v>46.595503499999992</v>
      </c>
      <c r="E11" s="68">
        <f>'Preseli SC'!E27</f>
        <v>1.4255150000000001</v>
      </c>
      <c r="F11" s="68">
        <f>'Preseli SC'!F27</f>
        <v>4.9789739999999991</v>
      </c>
      <c r="G11" s="68">
        <f>'Preseli SC'!G27</f>
        <v>0.116935</v>
      </c>
      <c r="H11" s="68">
        <f>'Preseli SC'!H27</f>
        <v>1.4423499999999998</v>
      </c>
      <c r="I11" s="68">
        <f>'Preseli SC'!I27</f>
        <v>4.8684999999999992E-2</v>
      </c>
      <c r="J11" s="68">
        <f>'Preseli SC'!J27</f>
        <v>3.1713499999999994E-3</v>
      </c>
      <c r="K11" s="68">
        <f>'Preseli SC'!K27</f>
        <v>5.7329999999999989E-4</v>
      </c>
      <c r="L11" s="68">
        <f>'Preseli SC'!L27</f>
        <v>0.11374999999999999</v>
      </c>
      <c r="M11" s="68">
        <f>'Preseli SC'!M27</f>
        <v>6.0515000000000006E-2</v>
      </c>
      <c r="N11" s="68">
        <f>'Preseli SC'!N27</f>
        <v>665.52395000000001</v>
      </c>
      <c r="O11" s="68">
        <f>'Preseli SC'!O27</f>
        <v>74.151349999999994</v>
      </c>
      <c r="P11" s="68">
        <f>'Preseli SC'!P27</f>
        <v>1.1830000000000001</v>
      </c>
      <c r="Q11" s="68">
        <f>'Preseli SC'!Q27</f>
        <v>103.74000000000001</v>
      </c>
      <c r="R11" s="68">
        <f>'Preseli SC'!R27</f>
        <v>0</v>
      </c>
      <c r="S11" s="68">
        <f>'Preseli SC'!S27</f>
        <v>6.1425E-2</v>
      </c>
      <c r="T11" s="68">
        <f>'Preseli SC'!T27</f>
        <v>0</v>
      </c>
      <c r="U11" s="68">
        <f>'Preseli SC'!U27</f>
        <v>0</v>
      </c>
    </row>
    <row r="12" spans="1:21" x14ac:dyDescent="0.35">
      <c r="A12" s="60">
        <v>9</v>
      </c>
      <c r="B12" s="68">
        <f>'Strata Florida SC'!B27</f>
        <v>37</v>
      </c>
      <c r="C12" s="68">
        <f>'Strata Florida SC'!C27</f>
        <v>82.302800000000005</v>
      </c>
      <c r="D12" s="68">
        <f>'Strata Florida SC'!D27</f>
        <v>46.533861854000008</v>
      </c>
      <c r="E12" s="68">
        <f>'Strata Florida SC'!E27</f>
        <v>1.0287542900000002</v>
      </c>
      <c r="F12" s="68">
        <f>'Strata Florida SC'!F27</f>
        <v>2.2403559200000003</v>
      </c>
      <c r="G12" s="68">
        <f>'Strata Florida SC'!G27</f>
        <v>0.13819500000000001</v>
      </c>
      <c r="H12" s="68">
        <f>'Strata Florida SC'!H27</f>
        <v>0.69404600000000005</v>
      </c>
      <c r="I12" s="68">
        <f>'Strata Florida SC'!I27</f>
        <v>0.31447039999999998</v>
      </c>
      <c r="J12" s="68">
        <f>'Strata Florida SC'!J27</f>
        <v>2.6410599999999998E-3</v>
      </c>
      <c r="K12" s="68">
        <f>'Strata Florida SC'!K27</f>
        <v>7.3704000000000011E-4</v>
      </c>
      <c r="L12" s="68">
        <f>'Strata Florida SC'!L27</f>
        <v>7.4318200000000001E-2</v>
      </c>
      <c r="M12" s="68">
        <f>'Strata Florida SC'!M27</f>
        <v>5.6629240000000011E-2</v>
      </c>
      <c r="N12" s="68">
        <f>'Strata Florida SC'!N27</f>
        <v>706.55111199999999</v>
      </c>
      <c r="O12" s="68">
        <f>'Strata Florida SC'!O27</f>
        <v>222.672068</v>
      </c>
      <c r="P12" s="68">
        <f>'Strata Florida SC'!P27</f>
        <v>2.7270480000000004</v>
      </c>
      <c r="Q12" s="68">
        <f>'Strata Florida SC'!Q27</f>
        <v>68.114779999999996</v>
      </c>
      <c r="R12" s="68">
        <f>'Strata Florida SC'!R27</f>
        <v>0</v>
      </c>
      <c r="S12" s="68">
        <f>'Strata Florida SC'!S27</f>
        <v>0.26410600000000006</v>
      </c>
      <c r="T12" s="68">
        <f>'Strata Florida SC'!T27</f>
        <v>0</v>
      </c>
      <c r="U12" s="68">
        <f>'Strata Florida SC'!U27</f>
        <v>0</v>
      </c>
    </row>
    <row r="13" spans="1:21" x14ac:dyDescent="0.35">
      <c r="A13" s="60">
        <v>10</v>
      </c>
      <c r="B13" s="68">
        <f>'Strata Florida LS'!B27</f>
        <v>216</v>
      </c>
      <c r="C13" s="68">
        <f>'Strata Florida LS'!C27</f>
        <v>86.4</v>
      </c>
      <c r="D13" s="68">
        <f>'Strata Florida LS'!D27</f>
        <v>47.209262400000007</v>
      </c>
      <c r="E13" s="68">
        <f>'Strata Florida LS'!E27</f>
        <v>4.2165359999999996</v>
      </c>
      <c r="F13" s="68">
        <f>'Strata Florida LS'!F27</f>
        <v>3.58128</v>
      </c>
      <c r="G13" s="68">
        <f>'Strata Florida LS'!G27</f>
        <v>0.15336</v>
      </c>
      <c r="H13" s="68">
        <f>'Strata Florida LS'!H27</f>
        <v>0.82511999999999996</v>
      </c>
      <c r="I13" s="68">
        <f>'Strata Florida LS'!I27</f>
        <v>0.34344000000000002</v>
      </c>
      <c r="J13" s="68">
        <f>'Strata Florida LS'!J27</f>
        <v>2.16E-3</v>
      </c>
      <c r="K13" s="68">
        <f>'Strata Florida LS'!K27</f>
        <v>1.0800000000000001E-2</v>
      </c>
      <c r="L13" s="68">
        <f>'Strata Florida LS'!L27</f>
        <v>6.9120000000000001E-2</v>
      </c>
      <c r="M13" s="68">
        <f>'Strata Florida LS'!M27</f>
        <v>6.4799999999999996E-2</v>
      </c>
      <c r="N13" s="68">
        <f>'Strata Florida LS'!N27</f>
        <v>733.96800000000007</v>
      </c>
      <c r="O13" s="68">
        <f>'Strata Florida LS'!O27</f>
        <v>169.34399999999999</v>
      </c>
      <c r="P13" s="68">
        <f>'Strata Florida LS'!P27</f>
        <v>6.7176000000000009</v>
      </c>
      <c r="Q13" s="68">
        <f>'Strata Florida LS'!Q27</f>
        <v>89.64</v>
      </c>
      <c r="R13" s="68">
        <f>'Strata Florida LS'!R27</f>
        <v>0</v>
      </c>
      <c r="S13" s="68">
        <f>'Strata Florida LS'!S27</f>
        <v>0</v>
      </c>
      <c r="T13" s="68">
        <f>'Strata Florida LS'!T27</f>
        <v>0</v>
      </c>
      <c r="U13" s="68">
        <f>'Strata Florida LS'!U27</f>
        <v>0</v>
      </c>
    </row>
    <row r="14" spans="1:21" s="74" customFormat="1" ht="15.5" x14ac:dyDescent="0.35">
      <c r="A14" s="64" t="s">
        <v>101</v>
      </c>
      <c r="B14" s="73">
        <f>SUM(B4:B13)</f>
        <v>1268</v>
      </c>
      <c r="C14" s="73">
        <f t="shared" ref="C14:U14" si="0">SUM(C4:C13)</f>
        <v>631.19830000000002</v>
      </c>
      <c r="D14" s="73">
        <f t="shared" si="0"/>
        <v>403.450687749</v>
      </c>
      <c r="E14" s="73">
        <f t="shared" si="0"/>
        <v>63.753468815000005</v>
      </c>
      <c r="F14" s="73">
        <f t="shared" si="0"/>
        <v>151.68784180999998</v>
      </c>
      <c r="G14" s="73">
        <f t="shared" si="0"/>
        <v>1.8783212500000004</v>
      </c>
      <c r="H14" s="73">
        <f t="shared" si="0"/>
        <v>11.316341000000001</v>
      </c>
      <c r="I14" s="73">
        <f t="shared" si="0"/>
        <v>1.9514739000000001</v>
      </c>
      <c r="J14" s="73">
        <f t="shared" si="0"/>
        <v>3.6357710000000001E-2</v>
      </c>
      <c r="K14" s="73">
        <f t="shared" si="0"/>
        <v>3.7868789999999999E-2</v>
      </c>
      <c r="L14" s="73">
        <f t="shared" si="0"/>
        <v>1.1693336999999999</v>
      </c>
      <c r="M14" s="73">
        <f t="shared" si="0"/>
        <v>1.0954027400000002</v>
      </c>
      <c r="N14" s="73">
        <f t="shared" si="0"/>
        <v>4361.9876519999998</v>
      </c>
      <c r="O14" s="73">
        <f t="shared" si="0"/>
        <v>7386.1655879999998</v>
      </c>
      <c r="P14" s="73">
        <f t="shared" si="0"/>
        <v>14.730208000000001</v>
      </c>
      <c r="Q14" s="73">
        <f t="shared" si="0"/>
        <v>644.37707999999998</v>
      </c>
      <c r="R14" s="73">
        <f t="shared" si="0"/>
        <v>0</v>
      </c>
      <c r="S14" s="73">
        <f t="shared" si="0"/>
        <v>1.1731050000000001</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5" x14ac:dyDescent="0.35"/>
  <cols>
    <col min="14" max="14" width="9.7265625" bestFit="1" customWidth="1"/>
    <col min="20" max="20" width="10" bestFit="1" customWidth="1"/>
  </cols>
  <sheetData>
    <row r="1" spans="1:21" x14ac:dyDescent="0.35">
      <c r="A1" t="s">
        <v>102</v>
      </c>
    </row>
    <row r="2" spans="1:21" ht="38.5" x14ac:dyDescent="0.35">
      <c r="A2" s="101" t="s">
        <v>100</v>
      </c>
      <c r="B2" s="67" t="str">
        <f>'Bolton Hill SC'!B25</f>
        <v>Application Rate</v>
      </c>
      <c r="C2" s="67" t="str">
        <f>'Bolton Hill SC'!C25</f>
        <v>Nitrogen Addition</v>
      </c>
      <c r="D2" s="67" t="str">
        <f>'Bolton Hill SC'!D25</f>
        <v>Phosphate Addition</v>
      </c>
      <c r="E2" s="67" t="str">
        <f>'Bolton Hill SC'!E25</f>
        <v>Potash  Addition</v>
      </c>
      <c r="F2" s="67" t="str">
        <f>'Bolton Hill SC'!F25</f>
        <v>Mg Oxide Addition</v>
      </c>
      <c r="G2" s="67" t="str">
        <f>'Bolton Hill SC'!G25</f>
        <v>Copper Addition</v>
      </c>
      <c r="H2" s="67" t="str">
        <f>'Bolton Hill SC'!H25</f>
        <v>Zinc Addition</v>
      </c>
      <c r="I2" s="67" t="str">
        <f>'Bolton Hill SC'!I25</f>
        <v>Lead Addition</v>
      </c>
      <c r="J2" s="67" t="str">
        <f>'Bolton Hill SC'!J25</f>
        <v>Cadmium Addition</v>
      </c>
      <c r="K2" s="67" t="str">
        <f>'Bolton Hill SC'!K25</f>
        <v>Mercury Addition</v>
      </c>
      <c r="L2" s="67" t="str">
        <f>'Bolton Hill SC'!L25</f>
        <v>Nickel Addition</v>
      </c>
      <c r="M2" s="67" t="str">
        <f>'Bolton Hill SC'!M25</f>
        <v>Chromium Addition</v>
      </c>
      <c r="N2" s="67" t="str">
        <f>'Bolton Hill SC'!N25</f>
        <v>Aluminium Addition</v>
      </c>
      <c r="O2" s="67" t="str">
        <f>'Bolton Hill SC'!O25</f>
        <v>Iron Addition</v>
      </c>
      <c r="P2" s="67" t="str">
        <f>'Bolton Hill SC'!P25</f>
        <v xml:space="preserve">Sodium Addition                 </v>
      </c>
      <c r="Q2" s="67" t="str">
        <f>'Bolton Hill SC'!Q25</f>
        <v>SO3  Addition                             kg/ha</v>
      </c>
      <c r="R2" s="67" t="str">
        <f>'Bolton Hill SC'!R25</f>
        <v xml:space="preserve">Selenium Addition </v>
      </c>
      <c r="S2" s="67" t="str">
        <f>'Bolton Hill SC'!S25</f>
        <v xml:space="preserve">Arsenic  Addition  </v>
      </c>
      <c r="T2" s="67" t="str">
        <f>'Bolton Hill SC'!T25</f>
        <v xml:space="preserve">Molybdenum Addition  </v>
      </c>
      <c r="U2" s="67" t="str">
        <f>'Bolton Hill SC'!U25</f>
        <v xml:space="preserve">Fluoride Addition </v>
      </c>
    </row>
    <row r="3" spans="1:21" ht="26" x14ac:dyDescent="0.35">
      <c r="A3" s="101"/>
      <c r="B3" s="67" t="str">
        <f>'Bolton Hill SC'!B26</f>
        <v>tonnes/ha</v>
      </c>
      <c r="C3" s="67" t="str">
        <f>'Bolton Hill SC'!C26</f>
        <v>kg/ha</v>
      </c>
      <c r="D3" s="67" t="str">
        <f>'Bolton Hill SC'!D26</f>
        <v>P2O5 
kg/ha</v>
      </c>
      <c r="E3" s="67" t="str">
        <f>'Bolton Hill SC'!E26</f>
        <v>K2O 
kg/ha</v>
      </c>
      <c r="F3" s="67" t="str">
        <f>'Bolton Hill SC'!F26</f>
        <v>MgO 
kg/ha</v>
      </c>
      <c r="G3" s="67" t="str">
        <f>'Bolton Hill SC'!G26</f>
        <v>kg/ha</v>
      </c>
      <c r="H3" s="67" t="str">
        <f>'Bolton Hill SC'!H26</f>
        <v>kg/ha</v>
      </c>
      <c r="I3" s="67" t="str">
        <f>'Bolton Hill SC'!I26</f>
        <v>kg/ha</v>
      </c>
      <c r="J3" s="67" t="str">
        <f>'Bolton Hill SC'!J26</f>
        <v>kg/ha</v>
      </c>
      <c r="K3" s="67" t="str">
        <f>'Bolton Hill SC'!K26</f>
        <v>kg/ha</v>
      </c>
      <c r="L3" s="67" t="str">
        <f>'Bolton Hill SC'!L26</f>
        <v>kg/ha</v>
      </c>
      <c r="M3" s="67" t="str">
        <f>'Bolton Hill SC'!M26</f>
        <v>kg/ha</v>
      </c>
      <c r="N3" s="67" t="str">
        <f>'Bolton Hill SC'!N26</f>
        <v>kg/ha</v>
      </c>
      <c r="O3" s="67" t="str">
        <f>'Bolton Hill SC'!O26</f>
        <v>kg/ha</v>
      </c>
      <c r="P3" s="67" t="str">
        <f>'Bolton Hill SC'!P26</f>
        <v>kg/ha</v>
      </c>
      <c r="Q3" s="67" t="str">
        <f>'Bolton Hill SC'!Q26</f>
        <v>kg/ha</v>
      </c>
      <c r="R3" s="67" t="str">
        <f>'Bolton Hill SC'!R26</f>
        <v>kg/ha</v>
      </c>
      <c r="S3" s="67" t="str">
        <f>'Bolton Hill SC'!S26</f>
        <v>kg/ha</v>
      </c>
      <c r="T3" s="67" t="str">
        <f>'Bolton Hill SC'!T26</f>
        <v>kg/ha</v>
      </c>
      <c r="U3" s="67" t="str">
        <f>'Bolton Hill SC'!U26</f>
        <v>kg/ha</v>
      </c>
    </row>
    <row r="4" spans="1:21" x14ac:dyDescent="0.35">
      <c r="A4" s="60">
        <v>1</v>
      </c>
      <c r="B4" s="68">
        <f>'Bolton Hill SC'!B27</f>
        <v>39</v>
      </c>
      <c r="C4" s="68">
        <f>'Bolton Hill SC'!C27</f>
        <v>83.264999999999986</v>
      </c>
      <c r="D4" s="68">
        <f>'Bolton Hill SC'!D27</f>
        <v>46.282782000000005</v>
      </c>
      <c r="E4" s="68">
        <f>'Bolton Hill SC'!E27</f>
        <v>8.7998137500000002</v>
      </c>
      <c r="F4" s="68">
        <f>'Bolton Hill SC'!F27</f>
        <v>23.310651</v>
      </c>
      <c r="G4" s="68">
        <f>'Bolton Hill SC'!G27</f>
        <v>0.34193250000000003</v>
      </c>
      <c r="H4" s="68">
        <f>'Bolton Hill SC'!H27</f>
        <v>0.88724999999999998</v>
      </c>
      <c r="I4" s="68">
        <f>'Bolton Hill SC'!I27</f>
        <v>8.1217500000000012E-2</v>
      </c>
      <c r="J4" s="68">
        <f>'Bolton Hill SC'!J27</f>
        <v>3.6854999999999995E-3</v>
      </c>
      <c r="K4" s="68">
        <f>'Bolton Hill SC'!K27</f>
        <v>2.0474999999999998E-3</v>
      </c>
      <c r="L4" s="68">
        <f>'Bolton Hill SC'!L27</f>
        <v>0.19656000000000001</v>
      </c>
      <c r="M4" s="68">
        <f>'Bolton Hill SC'!M27</f>
        <v>0.15902250000000001</v>
      </c>
      <c r="N4" s="68">
        <f>'Bolton Hill SC'!N27</f>
        <v>887.25</v>
      </c>
      <c r="O4" s="68">
        <f>'Bolton Hill SC'!O27</f>
        <v>185.64</v>
      </c>
      <c r="P4" s="68">
        <f>'Bolton Hill SC'!P27</f>
        <v>0</v>
      </c>
      <c r="Q4" s="68">
        <f>'Bolton Hill SC'!Q27</f>
        <v>95.038125000000008</v>
      </c>
      <c r="R4" s="68">
        <f>'Bolton Hill SC'!R27</f>
        <v>0</v>
      </c>
      <c r="S4" s="68">
        <f>'Bolton Hill SC'!S27</f>
        <v>0.1044225</v>
      </c>
      <c r="T4" s="68">
        <f>'Bolton Hill SC'!T27</f>
        <v>0</v>
      </c>
      <c r="U4" s="68">
        <f>'Bolton Hill SC'!U27</f>
        <v>0</v>
      </c>
    </row>
    <row r="5" spans="1:21" x14ac:dyDescent="0.35">
      <c r="A5" s="60">
        <v>2</v>
      </c>
      <c r="B5" s="68">
        <f>'Bolton Hill LS'!B27</f>
        <v>250</v>
      </c>
      <c r="C5" s="68">
        <f>'Bolton Hill LS'!C27</f>
        <v>70.95</v>
      </c>
      <c r="D5" s="68">
        <f>'Bolton Hill LS'!D27</f>
        <v>46.547392499999994</v>
      </c>
      <c r="E5" s="68">
        <f>'Bolton Hill LS'!E27</f>
        <v>9.7153125000000014</v>
      </c>
      <c r="F5" s="68">
        <f>'Bolton Hill LS'!F27</f>
        <v>21.281258999999999</v>
      </c>
      <c r="G5" s="68">
        <f>'Bolton Hill LS'!G27</f>
        <v>0.29347500000000004</v>
      </c>
      <c r="H5" s="68">
        <f>'Bolton Hill LS'!H27</f>
        <v>0.81915000000000004</v>
      </c>
      <c r="I5" s="68">
        <f>'Bolton Hill LS'!I27</f>
        <v>3.2185500000000006E-2</v>
      </c>
      <c r="J5" s="68">
        <f>'Bolton Hill LS'!J27</f>
        <v>5.5469999999999998E-3</v>
      </c>
      <c r="K5" s="68">
        <f>'Bolton Hill LS'!K27</f>
        <v>4.9665000000000004E-3</v>
      </c>
      <c r="L5" s="68">
        <f>'Bolton Hill LS'!L27</f>
        <v>0.15479999999999999</v>
      </c>
      <c r="M5" s="68">
        <f>'Bolton Hill LS'!M27</f>
        <v>0.17737499999999998</v>
      </c>
      <c r="N5" s="68">
        <f>'Bolton Hill LS'!N27</f>
        <v>896.55</v>
      </c>
      <c r="O5" s="68">
        <f>'Bolton Hill LS'!O27</f>
        <v>159.95999999999998</v>
      </c>
      <c r="P5" s="68">
        <f>'Bolton Hill LS'!P27</f>
        <v>0</v>
      </c>
      <c r="Q5" s="68">
        <f>'Bolton Hill LS'!Q27</f>
        <v>90.622500000000002</v>
      </c>
      <c r="R5" s="68">
        <f>'Bolton Hill LS'!R27</f>
        <v>0</v>
      </c>
      <c r="S5" s="68">
        <f>'Bolton Hill LS'!S27</f>
        <v>9.6104999999999996E-2</v>
      </c>
      <c r="T5" s="68">
        <f>'Bolton Hill LS'!T27</f>
        <v>0</v>
      </c>
      <c r="U5" s="68">
        <f>'Bolton Hill LS'!U27</f>
        <v>0</v>
      </c>
    </row>
    <row r="6" spans="1:21" x14ac:dyDescent="0.35">
      <c r="A6" s="60">
        <v>3</v>
      </c>
      <c r="B6" s="68">
        <f>'Bontgoch SC'!B27</f>
        <v>10</v>
      </c>
      <c r="C6" s="68">
        <f>'Bontgoch SC'!C27</f>
        <v>27.791999999999998</v>
      </c>
      <c r="D6" s="68">
        <f>'Bontgoch SC'!D27</f>
        <v>45.361502170000001</v>
      </c>
      <c r="E6" s="68">
        <f>'Bontgoch SC'!E27</f>
        <v>0.49071215000000007</v>
      </c>
      <c r="F6" s="68">
        <f>'Bontgoch SC'!F27</f>
        <v>3.3151378400000002</v>
      </c>
      <c r="G6" s="68">
        <f>'Bontgoch SC'!G27</f>
        <v>5.9058000000000013E-2</v>
      </c>
      <c r="H6" s="68">
        <f>'Bontgoch SC'!H27</f>
        <v>1.0306200000000001</v>
      </c>
      <c r="I6" s="68">
        <f>'Bontgoch SC'!I27</f>
        <v>8.781499999999999E-2</v>
      </c>
      <c r="J6" s="68">
        <f>'Bontgoch SC'!J27</f>
        <v>4.2459999999999998E-3</v>
      </c>
      <c r="K6" s="68">
        <f>'Bontgoch SC'!K27</f>
        <v>1.9300000000000003E-4</v>
      </c>
      <c r="L6" s="68">
        <f>'Bontgoch SC'!L27</f>
        <v>0.134714</v>
      </c>
      <c r="M6" s="68">
        <f>'Bontgoch SC'!M27</f>
        <v>5.6742000000000001E-2</v>
      </c>
      <c r="N6" s="68">
        <f>'Bontgoch SC'!N27</f>
        <v>15.600190000000001</v>
      </c>
      <c r="O6" s="68">
        <f>'Bontgoch SC'!O27</f>
        <v>630.27817000000005</v>
      </c>
      <c r="P6" s="68">
        <f>'Bontgoch SC'!P27</f>
        <v>0.27406000000000003</v>
      </c>
      <c r="Q6" s="68">
        <f>'Bontgoch SC'!Q27</f>
        <v>12.51605</v>
      </c>
      <c r="R6" s="68">
        <f>'Bontgoch SC'!R27</f>
        <v>0</v>
      </c>
      <c r="S6" s="68">
        <f>'Bontgoch SC'!S27</f>
        <v>4.0723000000000002E-2</v>
      </c>
      <c r="T6" s="68">
        <f>'Bontgoch SC'!T27</f>
        <v>0</v>
      </c>
      <c r="U6" s="68">
        <f>'Bontgoch SC'!U27</f>
        <v>0</v>
      </c>
    </row>
    <row r="7" spans="1:21" x14ac:dyDescent="0.35">
      <c r="A7" s="60">
        <v>4</v>
      </c>
      <c r="B7" s="68">
        <f>'Bryngwyn LS'!B27</f>
        <v>250</v>
      </c>
      <c r="C7" s="68">
        <f>'Bryngwyn LS'!C27</f>
        <v>33.412500000000001</v>
      </c>
      <c r="D7" s="68">
        <f>'Bryngwyn LS'!D27</f>
        <v>9.7007240249999995</v>
      </c>
      <c r="E7" s="68">
        <f>'Bryngwyn LS'!E27</f>
        <v>0.99557099999999998</v>
      </c>
      <c r="F7" s="68">
        <f>'Bryngwyn LS'!F27</f>
        <v>5.5498648500000005</v>
      </c>
      <c r="G7" s="68">
        <f>'Bryngwyn LS'!G27</f>
        <v>2.8977750000000004E-2</v>
      </c>
      <c r="H7" s="68">
        <f>'Bryngwyn LS'!H27</f>
        <v>0.73507500000000003</v>
      </c>
      <c r="I7" s="68">
        <f>'Bryngwyn LS'!I27</f>
        <v>3.2440500000000004E-2</v>
      </c>
      <c r="J7" s="68">
        <f>'Bryngwyn LS'!J27</f>
        <v>2.3085000000000002E-3</v>
      </c>
      <c r="K7" s="68">
        <f>'Bryngwyn LS'!K27</f>
        <v>5.0422500000000007E-3</v>
      </c>
      <c r="L7" s="68">
        <f>'Bryngwyn LS'!L27</f>
        <v>2.1505500000000004E-2</v>
      </c>
      <c r="M7" s="68">
        <f>'Bryngwyn LS'!M27</f>
        <v>6.3180000000000014E-2</v>
      </c>
      <c r="N7" s="68">
        <f>'Bryngwyn LS'!N27</f>
        <v>12.028500000000001</v>
      </c>
      <c r="O7" s="68">
        <f>'Bryngwyn LS'!O27</f>
        <v>2436.0750000000003</v>
      </c>
      <c r="P7" s="68">
        <f>'Bryngwyn LS'!P27</f>
        <v>0</v>
      </c>
      <c r="Q7" s="68">
        <f>'Bryngwyn LS'!Q27</f>
        <v>44.347500000000004</v>
      </c>
      <c r="R7" s="68">
        <f>'Bryngwyn LS'!R27</f>
        <v>0</v>
      </c>
      <c r="S7" s="68">
        <f>'Bryngwyn LS'!S27</f>
        <v>0.15005250000000001</v>
      </c>
      <c r="T7" s="68">
        <f>'Bryngwyn LS'!T27</f>
        <v>0</v>
      </c>
      <c r="U7" s="68">
        <f>'Bryngwyn LS'!U27</f>
        <v>0</v>
      </c>
    </row>
    <row r="8" spans="1:21" x14ac:dyDescent="0.35">
      <c r="A8" s="60">
        <v>5</v>
      </c>
      <c r="B8" s="68">
        <f>'Capel Dewi LS'!B27</f>
        <v>250</v>
      </c>
      <c r="C8" s="68">
        <f>'Capel Dewi LS'!C27</f>
        <v>53.460000000000008</v>
      </c>
      <c r="D8" s="68">
        <f>'Capel Dewi LS'!D27</f>
        <v>21.990163500000001</v>
      </c>
      <c r="E8" s="68">
        <f>'Capel Dewi LS'!E27</f>
        <v>4.2384971250000003</v>
      </c>
      <c r="F8" s="68">
        <f>'Capel Dewi LS'!F27</f>
        <v>10.676691</v>
      </c>
      <c r="G8" s="68">
        <f>'Capel Dewi LS'!G27</f>
        <v>8.7480000000000016E-2</v>
      </c>
      <c r="H8" s="68">
        <f>'Capel Dewi LS'!H27</f>
        <v>0.83835000000000015</v>
      </c>
      <c r="I8" s="68">
        <f>'Capel Dewi LS'!I27</f>
        <v>6.0750000000000005E-2</v>
      </c>
      <c r="J8" s="68">
        <f>'Capel Dewi LS'!J27</f>
        <v>2.3085000000000002E-3</v>
      </c>
      <c r="K8" s="68">
        <f>'Capel Dewi LS'!K27</f>
        <v>4.9815000000000007E-3</v>
      </c>
      <c r="L8" s="68">
        <f>'Capel Dewi LS'!L27</f>
        <v>6.1964999999999992E-2</v>
      </c>
      <c r="M8" s="68">
        <f>'Capel Dewi LS'!M27</f>
        <v>8.7480000000000016E-2</v>
      </c>
      <c r="N8" s="68">
        <f>'Capel Dewi LS'!N27</f>
        <v>275.19750000000005</v>
      </c>
      <c r="O8" s="68">
        <f>'Capel Dewi LS'!O27</f>
        <v>1968.3000000000002</v>
      </c>
      <c r="P8" s="68">
        <f>'Capel Dewi LS'!P27</f>
        <v>0</v>
      </c>
      <c r="Q8" s="68">
        <f>'Capel Dewi LS'!Q27</f>
        <v>67.280625000000015</v>
      </c>
      <c r="R8" s="68">
        <f>'Capel Dewi LS'!R27</f>
        <v>0</v>
      </c>
      <c r="S8" s="68">
        <f>'Capel Dewi LS'!S27</f>
        <v>0.18225000000000002</v>
      </c>
      <c r="T8" s="68">
        <f>'Capel Dewi LS'!T27</f>
        <v>0</v>
      </c>
      <c r="U8" s="68">
        <f>'Capel Dewi LS'!U27</f>
        <v>0</v>
      </c>
    </row>
    <row r="9" spans="1:21" x14ac:dyDescent="0.35">
      <c r="A9" s="60">
        <v>6</v>
      </c>
      <c r="B9" s="68">
        <f>'Llechryd SC'!B27</f>
        <v>35</v>
      </c>
      <c r="C9" s="68">
        <f>'Llechryd SC'!C27</f>
        <v>55.146000000000001</v>
      </c>
      <c r="D9" s="68">
        <f>'Llechryd SC'!D27</f>
        <v>46.000530799999993</v>
      </c>
      <c r="E9" s="68">
        <f>'Llechryd SC'!E27</f>
        <v>6.1339319999999997</v>
      </c>
      <c r="F9" s="68">
        <f>'Llechryd SC'!F27</f>
        <v>28.953488199999999</v>
      </c>
      <c r="G9" s="68">
        <f>'Llechryd SC'!G27</f>
        <v>0.20785799999999999</v>
      </c>
      <c r="H9" s="68">
        <f>'Llechryd SC'!H27</f>
        <v>1.30088</v>
      </c>
      <c r="I9" s="68">
        <f>'Llechryd SC'!I27</f>
        <v>0.25452000000000002</v>
      </c>
      <c r="J9" s="68">
        <f>'Llechryd SC'!J27</f>
        <v>9.898000000000001E-4</v>
      </c>
      <c r="K9" s="68">
        <f>'Llechryd SC'!K27</f>
        <v>7.7769999999999998E-4</v>
      </c>
      <c r="L9" s="68">
        <f>'Llechryd SC'!L27</f>
        <v>0.13645099999999999</v>
      </c>
      <c r="M9" s="68">
        <f>'Llechryd SC'!M27</f>
        <v>9.6858999999999987E-2</v>
      </c>
      <c r="N9" s="68">
        <f>'Llechryd SC'!N27</f>
        <v>57.408400000000007</v>
      </c>
      <c r="O9" s="68">
        <f>'Llechryd SC'!O27</f>
        <v>1336.23</v>
      </c>
      <c r="P9" s="68">
        <f>'Llechryd SC'!P27</f>
        <v>0</v>
      </c>
      <c r="Q9" s="68">
        <f>'Llechryd SC'!Q27</f>
        <v>37.1175</v>
      </c>
      <c r="R9" s="68">
        <f>'Llechryd SC'!R27</f>
        <v>0</v>
      </c>
      <c r="S9" s="68">
        <f>'Llechryd SC'!S27</f>
        <v>0.108171</v>
      </c>
      <c r="T9" s="68">
        <f>'Llechryd SC'!T27</f>
        <v>0</v>
      </c>
      <c r="U9" s="68">
        <f>'Llechryd SC'!U27</f>
        <v>0</v>
      </c>
    </row>
    <row r="10" spans="1:21" x14ac:dyDescent="0.35">
      <c r="A10" s="60">
        <v>7</v>
      </c>
      <c r="B10" s="68">
        <f>'Llechryd LS'!B27</f>
        <v>155</v>
      </c>
      <c r="C10" s="68">
        <f>'Llechryd LS'!C27</f>
        <v>77.5</v>
      </c>
      <c r="D10" s="68">
        <f>'Llechryd LS'!D27</f>
        <v>47.228965000000002</v>
      </c>
      <c r="E10" s="68">
        <f>'Llechryd LS'!E27</f>
        <v>26.708825000000004</v>
      </c>
      <c r="F10" s="68">
        <f>'Llechryd LS'!F27</f>
        <v>47.800139999999992</v>
      </c>
      <c r="G10" s="68">
        <f>'Llechryd LS'!G27</f>
        <v>0.45105000000000006</v>
      </c>
      <c r="H10" s="68">
        <f>'Llechryd LS'!H27</f>
        <v>2.7435</v>
      </c>
      <c r="I10" s="68">
        <f>'Llechryd LS'!I27</f>
        <v>0.69594999999999996</v>
      </c>
      <c r="J10" s="68">
        <f>'Llechryd LS'!J27</f>
        <v>9.300000000000001E-3</v>
      </c>
      <c r="K10" s="68">
        <f>'Llechryd LS'!K27</f>
        <v>7.7499999999999999E-3</v>
      </c>
      <c r="L10" s="68">
        <f>'Llechryd LS'!L27</f>
        <v>0.20615</v>
      </c>
      <c r="M10" s="68">
        <f>'Llechryd LS'!M27</f>
        <v>0.27279999999999999</v>
      </c>
      <c r="N10" s="68">
        <f>'Llechryd LS'!N27</f>
        <v>111.91</v>
      </c>
      <c r="O10" s="68">
        <f>'Llechryd LS'!O27</f>
        <v>203.51499999999999</v>
      </c>
      <c r="P10" s="68">
        <f>'Llechryd LS'!P27</f>
        <v>3.8285</v>
      </c>
      <c r="Q10" s="68">
        <f>'Llechryd LS'!Q27</f>
        <v>35.959999999999994</v>
      </c>
      <c r="R10" s="68">
        <f>'Llechryd LS'!R27</f>
        <v>0</v>
      </c>
      <c r="S10" s="68">
        <f>'Llechryd LS'!S27</f>
        <v>0.16585</v>
      </c>
      <c r="T10" s="68">
        <f>'Llechryd LS'!T27</f>
        <v>0</v>
      </c>
      <c r="U10" s="68">
        <f>'Llechryd LS'!U27</f>
        <v>0</v>
      </c>
    </row>
    <row r="11" spans="1:21" x14ac:dyDescent="0.35">
      <c r="A11" s="60">
        <v>8</v>
      </c>
      <c r="B11" s="68">
        <f>'Preseli SC'!B27</f>
        <v>26</v>
      </c>
      <c r="C11" s="68">
        <f>'Preseli SC'!C27</f>
        <v>60.969999999999992</v>
      </c>
      <c r="D11" s="68">
        <f>'Preseli SC'!D27</f>
        <v>46.595503499999992</v>
      </c>
      <c r="E11" s="68">
        <f>'Preseli SC'!E27</f>
        <v>1.4255150000000001</v>
      </c>
      <c r="F11" s="68">
        <f>'Preseli SC'!F27</f>
        <v>4.9789739999999991</v>
      </c>
      <c r="G11" s="68">
        <f>'Preseli SC'!G27</f>
        <v>0.116935</v>
      </c>
      <c r="H11" s="68">
        <f>'Preseli SC'!H27</f>
        <v>1.4423499999999998</v>
      </c>
      <c r="I11" s="68">
        <f>'Preseli SC'!I27</f>
        <v>4.8684999999999992E-2</v>
      </c>
      <c r="J11" s="68">
        <f>'Preseli SC'!J27</f>
        <v>3.1713499999999994E-3</v>
      </c>
      <c r="K11" s="68">
        <f>'Preseli SC'!K27</f>
        <v>5.7329999999999989E-4</v>
      </c>
      <c r="L11" s="68">
        <f>'Preseli SC'!L27</f>
        <v>0.11374999999999999</v>
      </c>
      <c r="M11" s="68">
        <f>'Preseli SC'!M27</f>
        <v>6.0515000000000006E-2</v>
      </c>
      <c r="N11" s="68">
        <f>'Preseli SC'!N27</f>
        <v>665.52395000000001</v>
      </c>
      <c r="O11" s="68">
        <f>'Preseli SC'!O27</f>
        <v>74.151349999999994</v>
      </c>
      <c r="P11" s="68">
        <f>'Preseli SC'!P27</f>
        <v>1.1830000000000001</v>
      </c>
      <c r="Q11" s="68">
        <f>'Preseli SC'!Q27</f>
        <v>103.74000000000001</v>
      </c>
      <c r="R11" s="68">
        <f>'Preseli SC'!R27</f>
        <v>0</v>
      </c>
      <c r="S11" s="68">
        <f>'Preseli SC'!S27</f>
        <v>6.1425E-2</v>
      </c>
      <c r="T11" s="68">
        <f>'Preseli SC'!T27</f>
        <v>0</v>
      </c>
      <c r="U11" s="68">
        <f>'Preseli SC'!U27</f>
        <v>0</v>
      </c>
    </row>
    <row r="12" spans="1:21" x14ac:dyDescent="0.35">
      <c r="A12" s="60">
        <v>9</v>
      </c>
      <c r="B12" s="68">
        <f>'Strata Florida SC'!B27</f>
        <v>37</v>
      </c>
      <c r="C12" s="68">
        <f>'Strata Florida SC'!C27</f>
        <v>82.302800000000005</v>
      </c>
      <c r="D12" s="68">
        <f>'Strata Florida SC'!D27</f>
        <v>46.533861854000008</v>
      </c>
      <c r="E12" s="68">
        <f>'Strata Florida SC'!E27</f>
        <v>1.0287542900000002</v>
      </c>
      <c r="F12" s="68">
        <f>'Strata Florida SC'!F27</f>
        <v>2.2403559200000003</v>
      </c>
      <c r="G12" s="68">
        <f>'Strata Florida SC'!G27</f>
        <v>0.13819500000000001</v>
      </c>
      <c r="H12" s="68">
        <f>'Strata Florida SC'!H27</f>
        <v>0.69404600000000005</v>
      </c>
      <c r="I12" s="68">
        <f>'Strata Florida SC'!I27</f>
        <v>0.31447039999999998</v>
      </c>
      <c r="J12" s="68">
        <f>'Strata Florida SC'!J27</f>
        <v>2.6410599999999998E-3</v>
      </c>
      <c r="K12" s="68">
        <f>'Strata Florida SC'!K27</f>
        <v>7.3704000000000011E-4</v>
      </c>
      <c r="L12" s="68">
        <f>'Strata Florida SC'!L27</f>
        <v>7.4318200000000001E-2</v>
      </c>
      <c r="M12" s="68">
        <f>'Strata Florida SC'!M27</f>
        <v>5.6629240000000011E-2</v>
      </c>
      <c r="N12" s="68">
        <f>'Strata Florida SC'!N27</f>
        <v>706.55111199999999</v>
      </c>
      <c r="O12" s="68">
        <f>'Strata Florida SC'!O27</f>
        <v>222.672068</v>
      </c>
      <c r="P12" s="68">
        <f>'Strata Florida SC'!P27</f>
        <v>2.7270480000000004</v>
      </c>
      <c r="Q12" s="68">
        <f>'Strata Florida SC'!Q27</f>
        <v>68.114779999999996</v>
      </c>
      <c r="R12" s="68">
        <f>'Strata Florida SC'!R27</f>
        <v>0</v>
      </c>
      <c r="S12" s="68">
        <f>'Strata Florida SC'!S27</f>
        <v>0.26410600000000006</v>
      </c>
      <c r="T12" s="68">
        <f>'Strata Florida SC'!T27</f>
        <v>0</v>
      </c>
      <c r="U12" s="68">
        <f>'Strata Florida SC'!U27</f>
        <v>0</v>
      </c>
    </row>
    <row r="13" spans="1:21" x14ac:dyDescent="0.35">
      <c r="A13" s="60">
        <v>10</v>
      </c>
      <c r="B13" s="68">
        <f>'Strata Florida LS'!B27</f>
        <v>216</v>
      </c>
      <c r="C13" s="68">
        <f>'Strata Florida LS'!C27</f>
        <v>86.4</v>
      </c>
      <c r="D13" s="68">
        <f>'Strata Florida LS'!D27</f>
        <v>47.209262400000007</v>
      </c>
      <c r="E13" s="68">
        <f>'Strata Florida LS'!E27</f>
        <v>4.2165359999999996</v>
      </c>
      <c r="F13" s="68">
        <f>'Strata Florida LS'!F27</f>
        <v>3.58128</v>
      </c>
      <c r="G13" s="68">
        <f>'Strata Florida LS'!G27</f>
        <v>0.15336</v>
      </c>
      <c r="H13" s="68">
        <f>'Strata Florida LS'!H27</f>
        <v>0.82511999999999996</v>
      </c>
      <c r="I13" s="68">
        <f>'Strata Florida LS'!I27</f>
        <v>0.34344000000000002</v>
      </c>
      <c r="J13" s="68">
        <f>'Strata Florida LS'!J27</f>
        <v>2.16E-3</v>
      </c>
      <c r="K13" s="68">
        <f>'Strata Florida LS'!K27</f>
        <v>1.0800000000000001E-2</v>
      </c>
      <c r="L13" s="68">
        <f>'Strata Florida LS'!L27</f>
        <v>6.9120000000000001E-2</v>
      </c>
      <c r="M13" s="68">
        <f>'Strata Florida LS'!M27</f>
        <v>6.4799999999999996E-2</v>
      </c>
      <c r="N13" s="68">
        <f>'Strata Florida LS'!N27</f>
        <v>733.96800000000007</v>
      </c>
      <c r="O13" s="68">
        <f>'Strata Florida LS'!O27</f>
        <v>169.34399999999999</v>
      </c>
      <c r="P13" s="68">
        <f>'Strata Florida LS'!P27</f>
        <v>6.7176000000000009</v>
      </c>
      <c r="Q13" s="68">
        <f>'Strata Florida LS'!Q27</f>
        <v>89.64</v>
      </c>
      <c r="R13" s="68">
        <f>'Strata Florida LS'!R27</f>
        <v>0</v>
      </c>
      <c r="S13" s="68">
        <f>'Strata Florida LS'!S27</f>
        <v>0</v>
      </c>
      <c r="T13" s="68">
        <f>'Strata Florida LS'!T27</f>
        <v>0</v>
      </c>
      <c r="U13" s="68">
        <f>'Strata Florida LS'!U27</f>
        <v>0</v>
      </c>
    </row>
    <row r="14" spans="1:21" x14ac:dyDescent="0.35">
      <c r="A14" s="61"/>
      <c r="B14" s="65"/>
      <c r="C14" s="65"/>
      <c r="D14" s="65"/>
      <c r="E14" s="65"/>
      <c r="F14" s="65"/>
      <c r="G14" s="65"/>
      <c r="H14" s="65"/>
      <c r="I14" s="65"/>
      <c r="J14" s="65"/>
      <c r="K14" s="65"/>
      <c r="L14" s="65"/>
      <c r="M14" s="65"/>
      <c r="N14" s="65"/>
      <c r="O14" s="65"/>
      <c r="P14" s="65"/>
      <c r="Q14" s="65"/>
      <c r="R14" s="65"/>
      <c r="S14" s="65"/>
      <c r="T14" s="65"/>
      <c r="U14" s="65"/>
    </row>
    <row r="15" spans="1:21" x14ac:dyDescent="0.35">
      <c r="A15" s="66" t="s">
        <v>103</v>
      </c>
      <c r="B15" s="65"/>
      <c r="C15" s="65"/>
      <c r="D15" s="65"/>
      <c r="E15" s="65"/>
      <c r="F15" s="65"/>
      <c r="G15" s="65"/>
      <c r="H15" s="65"/>
      <c r="I15" s="65"/>
      <c r="J15" s="65"/>
      <c r="K15" s="65"/>
      <c r="L15" s="65"/>
      <c r="M15" s="65"/>
      <c r="N15" s="65"/>
      <c r="O15" s="65"/>
      <c r="P15" s="65"/>
      <c r="Q15" s="65"/>
      <c r="R15" s="65"/>
      <c r="S15" s="65"/>
      <c r="T15" s="65"/>
      <c r="U15" s="65"/>
    </row>
    <row r="16" spans="1:21" ht="38.5" x14ac:dyDescent="0.3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35">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35">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35">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35">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35">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35">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35">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35">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35">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35">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35">
      <c r="A27" s="61"/>
      <c r="B27" s="65"/>
      <c r="C27" s="65"/>
      <c r="D27" s="65"/>
      <c r="E27" s="65"/>
      <c r="F27" s="65"/>
      <c r="G27" s="65"/>
      <c r="H27" s="65"/>
      <c r="I27" s="65"/>
      <c r="J27" s="65"/>
      <c r="K27" s="65"/>
      <c r="L27" s="65"/>
      <c r="M27" s="65"/>
      <c r="N27" s="65"/>
      <c r="O27" s="65"/>
      <c r="P27" s="65"/>
      <c r="Q27" s="65"/>
      <c r="R27" s="65"/>
      <c r="S27" s="65"/>
      <c r="T27" s="65"/>
      <c r="U27" s="65"/>
    </row>
    <row r="28" spans="1:21" x14ac:dyDescent="0.35">
      <c r="A28" s="59" t="s">
        <v>104</v>
      </c>
      <c r="B28" s="59"/>
      <c r="C28" s="59"/>
      <c r="D28" s="59"/>
      <c r="E28" s="59"/>
      <c r="F28" s="59"/>
      <c r="G28" s="59"/>
      <c r="H28" s="59"/>
      <c r="I28" s="59"/>
      <c r="J28" s="59"/>
      <c r="K28" s="59"/>
      <c r="L28" s="59"/>
      <c r="M28" s="59"/>
    </row>
    <row r="29" spans="1:21" ht="38.5" x14ac:dyDescent="0.35">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6" x14ac:dyDescent="0.35">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35">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35">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35">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35">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35">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35">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35">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35">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35">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35">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5" x14ac:dyDescent="0.35">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380" ma:contentTypeDescription="Permitting &amp; Compliance Excel Document" ma:contentTypeScope="" ma:versionID="631a8d39bacca1b48d0fe3f3512a243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c3a784bf674a8665fea1ecd8361fc50"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2020-03-16T00:00:00+00:00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465CFA0-3F4F-4D85-8282-561F5860B03F}"/>
</file>

<file path=customXml/itemProps2.xml><?xml version="1.0" encoding="utf-8"?>
<ds:datastoreItem xmlns:ds="http://schemas.openxmlformats.org/officeDocument/2006/customXml" ds:itemID="{129CB447-C664-47F2-B539-7F40B15BAB1E}"/>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Bolton Hill SC</vt:lpstr>
      <vt:lpstr>Bolton Hill LS</vt:lpstr>
      <vt:lpstr>Bontgoch SC</vt:lpstr>
      <vt:lpstr>Bryngwyn LS</vt:lpstr>
      <vt:lpstr>Capel Dewi LS</vt:lpstr>
      <vt:lpstr>Llechryd SC</vt:lpstr>
      <vt:lpstr>Llechryd LS</vt:lpstr>
      <vt:lpstr>Preseli SC</vt:lpstr>
      <vt:lpstr>Strata Florida SC</vt:lpstr>
      <vt:lpstr>Strata Florida LS</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Rhiannon Smith</dc:creator>
  <cp:lastModifiedBy>rhiannon.smith</cp:lastModifiedBy>
  <dcterms:created xsi:type="dcterms:W3CDTF">2016-09-26T10:07:59Z</dcterms:created>
  <dcterms:modified xsi:type="dcterms:W3CDTF">2020-02-27T14:01:57Z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75b4ccca-e495-4fd2-94c6-945bcd092bf3</vt:lpwstr>
  </property>
  <property fmtid="{D5CDD505-2E9C-101B-9397-08002B2CF9AE}" pid="4" name="_dlc_DocId">
    <vt:lpwstr>REGU-415-24241</vt:lpwstr>
  </property>
  <property fmtid="{D5CDD505-2E9C-101B-9397-08002B2CF9AE}" pid="5" name="_dlc_DocIdUrl">
    <vt:lpwstr>https://cyfoethnaturiolcymru.sharepoint.com/teams/Regulatory/Permitting/_layouts/15/DocIdRedir.aspx?ID=REGU-415-24241, REGU-415-24241</vt:lpwstr>
  </property>
</Properties>
</file>