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328"/>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Rhiannon Smith/PAN-008803/"/>
    </mc:Choice>
  </mc:AlternateContent>
  <xr:revisionPtr revIDLastSave="0" documentId="13_ncr:1_{B1AC92A0-D069-49C5-B198-1CEBF7951C72}" xr6:coauthVersionLast="41" xr6:coauthVersionMax="41" xr10:uidLastSave="{00000000-0000-0000-0000-000000000000}"/>
  <bookViews>
    <workbookView xWindow="28680" yWindow="-120" windowWidth="25440" windowHeight="15390" tabRatio="870" activeTab="1" xr2:uid="{00000000-000D-0000-FFFF-FFFF00000000}"/>
  </bookViews>
  <sheets>
    <sheet name="Bolton Hill" sheetId="1" r:id="rId1"/>
    <sheet name="Felindre (Sludge cake)" sheetId="2" r:id="rId2"/>
    <sheet name="Felindre (Liquid sludge)" sheetId="11" r:id="rId3"/>
    <sheet name="Preseli" sheetId="12" r:id="rId4"/>
    <sheet name="Strata" sheetId="13" r:id="rId5"/>
    <sheet name="Bontgoch" sheetId="14" r:id="rId6"/>
    <sheet name="Llechryd" sheetId="15" r:id="rId7"/>
    <sheet name="Additions- add" sheetId="20" r:id="rId8"/>
    <sheet name="Additions- ratios" sheetId="19" r:id="rId9"/>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C17" i="1" l="1"/>
  <c r="D17" i="1"/>
  <c r="E17" i="1"/>
  <c r="F17" i="1"/>
  <c r="G17" i="1"/>
  <c r="H17" i="1"/>
  <c r="I17" i="1"/>
  <c r="J17" i="1"/>
  <c r="K17" i="1"/>
  <c r="L17" i="1"/>
  <c r="M17" i="1"/>
  <c r="N17" i="1"/>
  <c r="O17" i="1"/>
  <c r="P17" i="1"/>
  <c r="Q17" i="1"/>
  <c r="R17" i="1"/>
  <c r="S17" i="1"/>
  <c r="T17" i="1"/>
  <c r="U17" i="1"/>
  <c r="V17" i="1"/>
  <c r="C5" i="11" l="1"/>
  <c r="C5" i="12"/>
  <c r="C5" i="13"/>
  <c r="C5" i="14"/>
  <c r="C5" i="15"/>
  <c r="C5" i="2"/>
  <c r="B13" i="20" l="1"/>
  <c r="B12" i="20"/>
  <c r="B11" i="20"/>
  <c r="B10" i="20"/>
  <c r="B9" i="20"/>
  <c r="B8" i="20"/>
  <c r="B7" i="20"/>
  <c r="B6" i="20"/>
  <c r="B5" i="20"/>
  <c r="B4" i="20"/>
  <c r="U3" i="20"/>
  <c r="T3" i="20"/>
  <c r="S3" i="20"/>
  <c r="R3" i="20"/>
  <c r="Q3" i="20"/>
  <c r="P3" i="20"/>
  <c r="O3" i="20"/>
  <c r="N3" i="20"/>
  <c r="M3" i="20"/>
  <c r="L3" i="20"/>
  <c r="K3" i="20"/>
  <c r="J3" i="20"/>
  <c r="I3" i="20"/>
  <c r="H3" i="20"/>
  <c r="G3" i="20"/>
  <c r="F3" i="20"/>
  <c r="E3" i="20"/>
  <c r="D3" i="20"/>
  <c r="C3" i="20"/>
  <c r="B3" i="20"/>
  <c r="U2" i="20"/>
  <c r="T2" i="20"/>
  <c r="S2" i="20"/>
  <c r="R2" i="20"/>
  <c r="Q2" i="20"/>
  <c r="P2" i="20"/>
  <c r="O2" i="20"/>
  <c r="N2" i="20"/>
  <c r="M2" i="20"/>
  <c r="L2" i="20"/>
  <c r="K2" i="20"/>
  <c r="J2" i="20"/>
  <c r="I2" i="20"/>
  <c r="H2" i="20"/>
  <c r="G2" i="20"/>
  <c r="F2" i="20"/>
  <c r="E2" i="20"/>
  <c r="D2" i="20"/>
  <c r="C2" i="20"/>
  <c r="B2" i="20"/>
  <c r="C18" i="19"/>
  <c r="D18" i="19" s="1"/>
  <c r="E18" i="19" s="1"/>
  <c r="F18" i="19" s="1"/>
  <c r="G18" i="19" s="1"/>
  <c r="H18" i="19" s="1"/>
  <c r="I18" i="19" s="1"/>
  <c r="J18" i="19" s="1"/>
  <c r="K18" i="19" s="1"/>
  <c r="L18" i="19" s="1"/>
  <c r="M18" i="19" s="1"/>
  <c r="N18" i="19" s="1"/>
  <c r="O18" i="19" s="1"/>
  <c r="P18" i="19" s="1"/>
  <c r="Q18" i="19" s="1"/>
  <c r="R18" i="19" s="1"/>
  <c r="S18" i="19" s="1"/>
  <c r="T18" i="19" s="1"/>
  <c r="U18" i="19" s="1"/>
  <c r="C19" i="19"/>
  <c r="D19" i="19" s="1"/>
  <c r="E19" i="19" s="1"/>
  <c r="F19" i="19" s="1"/>
  <c r="G19" i="19" s="1"/>
  <c r="H19" i="19" s="1"/>
  <c r="I19" i="19" s="1"/>
  <c r="J19" i="19" s="1"/>
  <c r="K19" i="19" s="1"/>
  <c r="L19" i="19" s="1"/>
  <c r="M19" i="19" s="1"/>
  <c r="N19" i="19" s="1"/>
  <c r="O19" i="19" s="1"/>
  <c r="P19" i="19" s="1"/>
  <c r="Q19" i="19" s="1"/>
  <c r="R19" i="19" s="1"/>
  <c r="S19" i="19" s="1"/>
  <c r="T19" i="19" s="1"/>
  <c r="U19" i="19" s="1"/>
  <c r="C20" i="19"/>
  <c r="D20" i="19" s="1"/>
  <c r="E20" i="19" s="1"/>
  <c r="F20" i="19" s="1"/>
  <c r="G20" i="19" s="1"/>
  <c r="H20" i="19" s="1"/>
  <c r="I20" i="19" s="1"/>
  <c r="J20" i="19" s="1"/>
  <c r="K20" i="19" s="1"/>
  <c r="L20" i="19" s="1"/>
  <c r="M20" i="19" s="1"/>
  <c r="N20" i="19" s="1"/>
  <c r="O20" i="19" s="1"/>
  <c r="P20" i="19" s="1"/>
  <c r="Q20" i="19" s="1"/>
  <c r="R20" i="19" s="1"/>
  <c r="S20" i="19" s="1"/>
  <c r="T20" i="19" s="1"/>
  <c r="U20" i="19" s="1"/>
  <c r="C21" i="19"/>
  <c r="D21" i="19" s="1"/>
  <c r="E21" i="19" s="1"/>
  <c r="F21" i="19" s="1"/>
  <c r="G21" i="19" s="1"/>
  <c r="H21" i="19" s="1"/>
  <c r="I21" i="19" s="1"/>
  <c r="J21" i="19" s="1"/>
  <c r="K21" i="19" s="1"/>
  <c r="L21" i="19" s="1"/>
  <c r="M21" i="19" s="1"/>
  <c r="N21" i="19" s="1"/>
  <c r="O21" i="19" s="1"/>
  <c r="P21" i="19" s="1"/>
  <c r="Q21" i="19" s="1"/>
  <c r="R21" i="19" s="1"/>
  <c r="S21" i="19" s="1"/>
  <c r="T21" i="19" s="1"/>
  <c r="U21" i="19" s="1"/>
  <c r="C22" i="19"/>
  <c r="D22" i="19" s="1"/>
  <c r="E22" i="19" s="1"/>
  <c r="F22" i="19" s="1"/>
  <c r="G22" i="19" s="1"/>
  <c r="H22" i="19" s="1"/>
  <c r="I22" i="19" s="1"/>
  <c r="J22" i="19" s="1"/>
  <c r="K22" i="19" s="1"/>
  <c r="L22" i="19" s="1"/>
  <c r="M22" i="19" s="1"/>
  <c r="N22" i="19" s="1"/>
  <c r="O22" i="19" s="1"/>
  <c r="P22" i="19" s="1"/>
  <c r="Q22" i="19" s="1"/>
  <c r="R22" i="19" s="1"/>
  <c r="S22" i="19" s="1"/>
  <c r="T22" i="19" s="1"/>
  <c r="U22" i="19" s="1"/>
  <c r="C23" i="19"/>
  <c r="D23" i="19" s="1"/>
  <c r="E23" i="19" s="1"/>
  <c r="F23" i="19" s="1"/>
  <c r="G23" i="19" s="1"/>
  <c r="H23" i="19" s="1"/>
  <c r="I23" i="19" s="1"/>
  <c r="J23" i="19" s="1"/>
  <c r="K23" i="19" s="1"/>
  <c r="L23" i="19" s="1"/>
  <c r="M23" i="19" s="1"/>
  <c r="N23" i="19" s="1"/>
  <c r="O23" i="19" s="1"/>
  <c r="P23" i="19" s="1"/>
  <c r="Q23" i="19" s="1"/>
  <c r="R23" i="19" s="1"/>
  <c r="S23" i="19" s="1"/>
  <c r="T23" i="19" s="1"/>
  <c r="U23" i="19" s="1"/>
  <c r="C24" i="19"/>
  <c r="D24" i="19" s="1"/>
  <c r="E24" i="19" s="1"/>
  <c r="F24" i="19" s="1"/>
  <c r="G24" i="19" s="1"/>
  <c r="H24" i="19" s="1"/>
  <c r="I24" i="19" s="1"/>
  <c r="J24" i="19" s="1"/>
  <c r="K24" i="19" s="1"/>
  <c r="L24" i="19" s="1"/>
  <c r="M24" i="19" s="1"/>
  <c r="N24" i="19" s="1"/>
  <c r="O24" i="19" s="1"/>
  <c r="P24" i="19" s="1"/>
  <c r="Q24" i="19" s="1"/>
  <c r="R24" i="19" s="1"/>
  <c r="S24" i="19" s="1"/>
  <c r="T24" i="19" s="1"/>
  <c r="U24" i="19" s="1"/>
  <c r="C25" i="19"/>
  <c r="D25" i="19" s="1"/>
  <c r="E25" i="19" s="1"/>
  <c r="F25" i="19" s="1"/>
  <c r="G25" i="19" s="1"/>
  <c r="H25" i="19" s="1"/>
  <c r="I25" i="19" s="1"/>
  <c r="J25" i="19" s="1"/>
  <c r="K25" i="19" s="1"/>
  <c r="L25" i="19" s="1"/>
  <c r="M25" i="19" s="1"/>
  <c r="N25" i="19" s="1"/>
  <c r="O25" i="19" s="1"/>
  <c r="P25" i="19" s="1"/>
  <c r="Q25" i="19" s="1"/>
  <c r="R25" i="19" s="1"/>
  <c r="S25" i="19" s="1"/>
  <c r="T25" i="19" s="1"/>
  <c r="U25" i="19" s="1"/>
  <c r="C26" i="19"/>
  <c r="D26" i="19" s="1"/>
  <c r="E26" i="19" s="1"/>
  <c r="F26" i="19" s="1"/>
  <c r="G26" i="19" s="1"/>
  <c r="H26" i="19" s="1"/>
  <c r="I26" i="19" s="1"/>
  <c r="J26" i="19" s="1"/>
  <c r="K26" i="19" s="1"/>
  <c r="L26" i="19" s="1"/>
  <c r="M26" i="19" s="1"/>
  <c r="N26" i="19" s="1"/>
  <c r="O26" i="19" s="1"/>
  <c r="P26" i="19" s="1"/>
  <c r="Q26" i="19" s="1"/>
  <c r="R26" i="19" s="1"/>
  <c r="S26" i="19" s="1"/>
  <c r="T26" i="19" s="1"/>
  <c r="U26" i="19" s="1"/>
  <c r="C17" i="19"/>
  <c r="D17" i="19" s="1"/>
  <c r="E17" i="19" s="1"/>
  <c r="F17" i="19" s="1"/>
  <c r="G17" i="19" s="1"/>
  <c r="H17" i="19" s="1"/>
  <c r="I17" i="19" s="1"/>
  <c r="J17" i="19" s="1"/>
  <c r="K17" i="19" s="1"/>
  <c r="L17" i="19" s="1"/>
  <c r="M17" i="19" s="1"/>
  <c r="N17" i="19" s="1"/>
  <c r="O17" i="19" s="1"/>
  <c r="P17" i="19" s="1"/>
  <c r="Q17" i="19" s="1"/>
  <c r="R17" i="19" s="1"/>
  <c r="S17" i="19" s="1"/>
  <c r="T17" i="19" s="1"/>
  <c r="U17" i="19" s="1"/>
  <c r="B13" i="19"/>
  <c r="B12" i="19"/>
  <c r="B11" i="19"/>
  <c r="B10" i="19"/>
  <c r="B9" i="19"/>
  <c r="B8" i="19"/>
  <c r="B7" i="19"/>
  <c r="B6" i="19"/>
  <c r="B5" i="19"/>
  <c r="B4" i="19"/>
  <c r="C3" i="19"/>
  <c r="C30" i="19" s="1"/>
  <c r="D3" i="19"/>
  <c r="D30" i="19" s="1"/>
  <c r="E3" i="19"/>
  <c r="E30" i="19" s="1"/>
  <c r="F3" i="19"/>
  <c r="F30" i="19" s="1"/>
  <c r="G3" i="19"/>
  <c r="G30" i="19" s="1"/>
  <c r="H3" i="19"/>
  <c r="H30" i="19" s="1"/>
  <c r="I3" i="19"/>
  <c r="I30" i="19" s="1"/>
  <c r="J3" i="19"/>
  <c r="J30" i="19" s="1"/>
  <c r="K3" i="19"/>
  <c r="K30" i="19" s="1"/>
  <c r="L3" i="19"/>
  <c r="L30" i="19" s="1"/>
  <c r="M3" i="19"/>
  <c r="M30" i="19" s="1"/>
  <c r="N3" i="19"/>
  <c r="N30" i="19" s="1"/>
  <c r="O3" i="19"/>
  <c r="O30" i="19" s="1"/>
  <c r="P3" i="19"/>
  <c r="P30" i="19" s="1"/>
  <c r="Q3" i="19"/>
  <c r="Q30" i="19" s="1"/>
  <c r="R3" i="19"/>
  <c r="R30" i="19" s="1"/>
  <c r="S3" i="19"/>
  <c r="S30" i="19" s="1"/>
  <c r="T3" i="19"/>
  <c r="T30" i="19" s="1"/>
  <c r="U3" i="19"/>
  <c r="U30" i="19" s="1"/>
  <c r="B3" i="19"/>
  <c r="B30" i="19" s="1"/>
  <c r="C2" i="19"/>
  <c r="C16" i="19" s="1"/>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B2" i="19"/>
  <c r="B29" i="19" s="1"/>
  <c r="C28" i="1"/>
  <c r="T29" i="19" l="1"/>
  <c r="E29" i="19"/>
  <c r="D29" i="19"/>
  <c r="U29" i="19"/>
  <c r="M29" i="19"/>
  <c r="L29" i="19"/>
  <c r="B14" i="20"/>
  <c r="P29" i="19"/>
  <c r="H29" i="19"/>
  <c r="Q29" i="19"/>
  <c r="I29" i="19"/>
  <c r="S29" i="19"/>
  <c r="O29" i="19"/>
  <c r="K29" i="19"/>
  <c r="G29" i="19"/>
  <c r="C29" i="19"/>
  <c r="R29" i="19"/>
  <c r="N29" i="19"/>
  <c r="J29" i="19"/>
  <c r="F29" i="19"/>
  <c r="W46" i="15"/>
  <c r="V46" i="15"/>
  <c r="U46" i="15"/>
  <c r="T46" i="15"/>
  <c r="S46" i="15"/>
  <c r="R46" i="15"/>
  <c r="Q46" i="15"/>
  <c r="P46" i="15"/>
  <c r="O46" i="15"/>
  <c r="N46" i="15"/>
  <c r="M46" i="15"/>
  <c r="L46" i="15"/>
  <c r="K46" i="15"/>
  <c r="J46" i="15"/>
  <c r="I46" i="15"/>
  <c r="H46" i="15"/>
  <c r="G46" i="15"/>
  <c r="F46" i="15"/>
  <c r="E46" i="15"/>
  <c r="D46" i="15"/>
  <c r="C46" i="15"/>
  <c r="W45" i="15"/>
  <c r="V45" i="15"/>
  <c r="U45" i="15"/>
  <c r="T45" i="15"/>
  <c r="S45" i="15"/>
  <c r="R45" i="15"/>
  <c r="Q45" i="15"/>
  <c r="P45" i="15"/>
  <c r="O45" i="15"/>
  <c r="N45" i="15"/>
  <c r="M45" i="15"/>
  <c r="L45" i="15"/>
  <c r="K45" i="15"/>
  <c r="J45" i="15"/>
  <c r="I45" i="15"/>
  <c r="H45" i="15"/>
  <c r="G45" i="15"/>
  <c r="F45" i="15"/>
  <c r="E45" i="15"/>
  <c r="D45" i="15"/>
  <c r="U18" i="15" s="1"/>
  <c r="C45" i="15"/>
  <c r="W44" i="15"/>
  <c r="V44" i="15"/>
  <c r="U44" i="15"/>
  <c r="T44" i="15"/>
  <c r="S44" i="15"/>
  <c r="R44" i="15"/>
  <c r="Q44" i="15"/>
  <c r="P44" i="15"/>
  <c r="O44" i="15"/>
  <c r="N44" i="15"/>
  <c r="M44" i="15"/>
  <c r="L44" i="15"/>
  <c r="K44" i="15"/>
  <c r="J44" i="15"/>
  <c r="I44" i="15"/>
  <c r="H44" i="15"/>
  <c r="G44" i="15"/>
  <c r="F44" i="15"/>
  <c r="E44" i="15"/>
  <c r="D44" i="15"/>
  <c r="T18" i="15" s="1"/>
  <c r="C44" i="15"/>
  <c r="W43" i="15"/>
  <c r="V43" i="15"/>
  <c r="U43" i="15"/>
  <c r="T43" i="15"/>
  <c r="S43" i="15"/>
  <c r="R43" i="15"/>
  <c r="Q43" i="15"/>
  <c r="P43" i="15"/>
  <c r="O43" i="15"/>
  <c r="N43" i="15"/>
  <c r="M43" i="15"/>
  <c r="L43" i="15"/>
  <c r="K43" i="15"/>
  <c r="J43" i="15"/>
  <c r="I43" i="15"/>
  <c r="H43" i="15"/>
  <c r="G43" i="15"/>
  <c r="F43" i="15"/>
  <c r="E43" i="15"/>
  <c r="D43" i="15"/>
  <c r="S18" i="15" s="1"/>
  <c r="C43" i="15"/>
  <c r="W42" i="15"/>
  <c r="V42" i="15"/>
  <c r="U42" i="15"/>
  <c r="T42" i="15"/>
  <c r="S42" i="15"/>
  <c r="R42" i="15"/>
  <c r="Q42" i="15"/>
  <c r="P42" i="15"/>
  <c r="O42" i="15"/>
  <c r="N42" i="15"/>
  <c r="M42" i="15"/>
  <c r="L42" i="15"/>
  <c r="K42" i="15"/>
  <c r="J42" i="15"/>
  <c r="I42" i="15"/>
  <c r="H42" i="15"/>
  <c r="G42" i="15"/>
  <c r="F42" i="15"/>
  <c r="E42" i="15"/>
  <c r="D42" i="15"/>
  <c r="R18" i="15" s="1"/>
  <c r="C42" i="15"/>
  <c r="W41" i="15"/>
  <c r="V41" i="15"/>
  <c r="U41" i="15"/>
  <c r="T41" i="15"/>
  <c r="S41" i="15"/>
  <c r="R41" i="15"/>
  <c r="Q41" i="15"/>
  <c r="P41" i="15"/>
  <c r="O41" i="15"/>
  <c r="N41" i="15"/>
  <c r="M41" i="15"/>
  <c r="L41" i="15"/>
  <c r="K41" i="15"/>
  <c r="J41" i="15"/>
  <c r="I41" i="15"/>
  <c r="H41" i="15"/>
  <c r="G41" i="15"/>
  <c r="F41" i="15"/>
  <c r="E41" i="15"/>
  <c r="D41" i="15"/>
  <c r="Q18" i="15" s="1"/>
  <c r="C41" i="15"/>
  <c r="W40" i="15"/>
  <c r="V40" i="15"/>
  <c r="U40" i="15"/>
  <c r="T40" i="15"/>
  <c r="S40" i="15"/>
  <c r="R40" i="15"/>
  <c r="Q40" i="15"/>
  <c r="P40" i="15"/>
  <c r="O40" i="15"/>
  <c r="N40" i="15"/>
  <c r="M40" i="15"/>
  <c r="L40" i="15"/>
  <c r="K40" i="15"/>
  <c r="J40" i="15"/>
  <c r="I40" i="15"/>
  <c r="H40" i="15"/>
  <c r="G40" i="15"/>
  <c r="F40" i="15"/>
  <c r="E40" i="15"/>
  <c r="D40" i="15"/>
  <c r="P18" i="15" s="1"/>
  <c r="C40" i="15"/>
  <c r="W39" i="15"/>
  <c r="V39" i="15"/>
  <c r="U39" i="15"/>
  <c r="T39" i="15"/>
  <c r="S39" i="15"/>
  <c r="R39" i="15"/>
  <c r="Q39" i="15"/>
  <c r="P39" i="15"/>
  <c r="O39" i="15"/>
  <c r="N39" i="15"/>
  <c r="M39" i="15"/>
  <c r="L39" i="15"/>
  <c r="K39" i="15"/>
  <c r="J39" i="15"/>
  <c r="I39" i="15"/>
  <c r="H39" i="15"/>
  <c r="G39" i="15"/>
  <c r="F39" i="15"/>
  <c r="E39" i="15"/>
  <c r="D39" i="15"/>
  <c r="C39" i="15"/>
  <c r="W38" i="15"/>
  <c r="V38" i="15"/>
  <c r="U38" i="15"/>
  <c r="T38" i="15"/>
  <c r="S38" i="15"/>
  <c r="R38" i="15"/>
  <c r="Q38" i="15"/>
  <c r="P38" i="15"/>
  <c r="O38" i="15"/>
  <c r="N38" i="15"/>
  <c r="M38" i="15"/>
  <c r="L38" i="15"/>
  <c r="K38" i="15"/>
  <c r="J38" i="15"/>
  <c r="I38" i="15"/>
  <c r="H38" i="15"/>
  <c r="G38" i="15"/>
  <c r="F38" i="15"/>
  <c r="E38" i="15"/>
  <c r="D38" i="15"/>
  <c r="N18" i="15" s="1"/>
  <c r="C38" i="15"/>
  <c r="W37" i="15"/>
  <c r="V37" i="15"/>
  <c r="U37" i="15"/>
  <c r="T37" i="15"/>
  <c r="S37" i="15"/>
  <c r="R37" i="15"/>
  <c r="Q37" i="15"/>
  <c r="P37" i="15"/>
  <c r="O37" i="15"/>
  <c r="N37" i="15"/>
  <c r="M37" i="15"/>
  <c r="L37" i="15"/>
  <c r="K37" i="15"/>
  <c r="J37" i="15"/>
  <c r="I37" i="15"/>
  <c r="H37" i="15"/>
  <c r="G37" i="15"/>
  <c r="F37" i="15"/>
  <c r="E37" i="15"/>
  <c r="D37" i="15"/>
  <c r="M18" i="15" s="1"/>
  <c r="C37" i="15"/>
  <c r="W36" i="15"/>
  <c r="V36" i="15"/>
  <c r="U36" i="15"/>
  <c r="T36" i="15"/>
  <c r="S36" i="15"/>
  <c r="R36" i="15"/>
  <c r="Q36" i="15"/>
  <c r="P36" i="15"/>
  <c r="O36" i="15"/>
  <c r="N36" i="15"/>
  <c r="M36" i="15"/>
  <c r="L36" i="15"/>
  <c r="K36" i="15"/>
  <c r="J36" i="15"/>
  <c r="I36" i="15"/>
  <c r="H36" i="15"/>
  <c r="G36" i="15"/>
  <c r="F36" i="15"/>
  <c r="E36" i="15"/>
  <c r="D36" i="15"/>
  <c r="L18" i="15" s="1"/>
  <c r="C36" i="15"/>
  <c r="W35" i="15"/>
  <c r="V35" i="15"/>
  <c r="U35" i="15"/>
  <c r="T35" i="15"/>
  <c r="S35" i="15"/>
  <c r="R35" i="15"/>
  <c r="Q35" i="15"/>
  <c r="P35" i="15"/>
  <c r="O35" i="15"/>
  <c r="N35" i="15"/>
  <c r="M35" i="15"/>
  <c r="L35" i="15"/>
  <c r="K35" i="15"/>
  <c r="J35" i="15"/>
  <c r="I35" i="15"/>
  <c r="H35" i="15"/>
  <c r="G35" i="15"/>
  <c r="F35" i="15"/>
  <c r="E35" i="15"/>
  <c r="D35" i="15"/>
  <c r="K18" i="15" s="1"/>
  <c r="C35" i="15"/>
  <c r="W34" i="15"/>
  <c r="V34" i="15"/>
  <c r="U34" i="15"/>
  <c r="T34" i="15"/>
  <c r="S34" i="15"/>
  <c r="R34" i="15"/>
  <c r="Q34" i="15"/>
  <c r="P34" i="15"/>
  <c r="O34" i="15"/>
  <c r="N34" i="15"/>
  <c r="M34" i="15"/>
  <c r="L34" i="15"/>
  <c r="K34" i="15"/>
  <c r="J34" i="15"/>
  <c r="I34" i="15"/>
  <c r="H34" i="15"/>
  <c r="G34" i="15"/>
  <c r="F34" i="15"/>
  <c r="E34" i="15"/>
  <c r="D34" i="15"/>
  <c r="J18" i="15" s="1"/>
  <c r="C34" i="15"/>
  <c r="W33" i="15"/>
  <c r="V33" i="15"/>
  <c r="U33" i="15"/>
  <c r="T33" i="15"/>
  <c r="S33" i="15"/>
  <c r="R33" i="15"/>
  <c r="Q33" i="15"/>
  <c r="P33" i="15"/>
  <c r="O33" i="15"/>
  <c r="N33" i="15"/>
  <c r="M33" i="15"/>
  <c r="L33" i="15"/>
  <c r="K33" i="15"/>
  <c r="J33" i="15"/>
  <c r="I33" i="15"/>
  <c r="H33" i="15"/>
  <c r="G33" i="15"/>
  <c r="F33" i="15"/>
  <c r="E33" i="15"/>
  <c r="D33" i="15"/>
  <c r="I18" i="15" s="1"/>
  <c r="C33" i="15"/>
  <c r="W32" i="15"/>
  <c r="V32" i="15"/>
  <c r="U32" i="15"/>
  <c r="T32" i="15"/>
  <c r="S32" i="15"/>
  <c r="R32" i="15"/>
  <c r="Q32" i="15"/>
  <c r="P32" i="15"/>
  <c r="O32" i="15"/>
  <c r="N32" i="15"/>
  <c r="M32" i="15"/>
  <c r="L32" i="15"/>
  <c r="K32" i="15"/>
  <c r="J32" i="15"/>
  <c r="I32" i="15"/>
  <c r="H32" i="15"/>
  <c r="G32" i="15"/>
  <c r="F32" i="15"/>
  <c r="E32" i="15"/>
  <c r="D32" i="15"/>
  <c r="H18" i="15" s="1"/>
  <c r="C32" i="15"/>
  <c r="W31" i="15"/>
  <c r="V31" i="15"/>
  <c r="U31" i="15"/>
  <c r="T31" i="15"/>
  <c r="S31" i="15"/>
  <c r="R31" i="15"/>
  <c r="Q31" i="15"/>
  <c r="P31" i="15"/>
  <c r="O31" i="15"/>
  <c r="N31" i="15"/>
  <c r="M31" i="15"/>
  <c r="L31" i="15"/>
  <c r="K31" i="15"/>
  <c r="J31" i="15"/>
  <c r="I31" i="15"/>
  <c r="H31" i="15"/>
  <c r="G31" i="15"/>
  <c r="F31" i="15"/>
  <c r="E31" i="15"/>
  <c r="D31" i="15"/>
  <c r="G18" i="15" s="1"/>
  <c r="C31" i="15"/>
  <c r="W30" i="15"/>
  <c r="V30" i="15"/>
  <c r="U30" i="15"/>
  <c r="T30" i="15"/>
  <c r="S30" i="15"/>
  <c r="R30" i="15"/>
  <c r="Q30" i="15"/>
  <c r="P30" i="15"/>
  <c r="O30" i="15"/>
  <c r="N30" i="15"/>
  <c r="M30" i="15"/>
  <c r="L30" i="15"/>
  <c r="K30" i="15"/>
  <c r="J30" i="15"/>
  <c r="I30" i="15"/>
  <c r="H30" i="15"/>
  <c r="G30" i="15"/>
  <c r="F30" i="15"/>
  <c r="E30" i="15"/>
  <c r="D30" i="15"/>
  <c r="F18" i="15" s="1"/>
  <c r="C30" i="15"/>
  <c r="W29" i="15"/>
  <c r="V29" i="15"/>
  <c r="U29" i="15"/>
  <c r="T29" i="15"/>
  <c r="S29" i="15"/>
  <c r="R29" i="15"/>
  <c r="Q29" i="15"/>
  <c r="P29" i="15"/>
  <c r="O29" i="15"/>
  <c r="N29" i="15"/>
  <c r="M29" i="15"/>
  <c r="L29" i="15"/>
  <c r="K29" i="15"/>
  <c r="J29" i="15"/>
  <c r="I29" i="15"/>
  <c r="H29" i="15"/>
  <c r="G29" i="15"/>
  <c r="F29" i="15"/>
  <c r="E29" i="15"/>
  <c r="D29" i="15"/>
  <c r="E18" i="15" s="1"/>
  <c r="C29" i="15"/>
  <c r="W28" i="15"/>
  <c r="V28" i="15"/>
  <c r="U28" i="15"/>
  <c r="T28" i="15"/>
  <c r="S28" i="15"/>
  <c r="R28" i="15"/>
  <c r="Q28" i="15"/>
  <c r="P28" i="15"/>
  <c r="O28" i="15"/>
  <c r="N28" i="15"/>
  <c r="M28" i="15"/>
  <c r="L28" i="15"/>
  <c r="K28" i="15"/>
  <c r="J28" i="15"/>
  <c r="I28" i="15"/>
  <c r="H28" i="15"/>
  <c r="G28" i="15"/>
  <c r="F28" i="15"/>
  <c r="E28" i="15"/>
  <c r="D28" i="15"/>
  <c r="D18" i="15" s="1"/>
  <c r="C28" i="15"/>
  <c r="W27" i="15"/>
  <c r="V27" i="15"/>
  <c r="U27" i="15"/>
  <c r="T27" i="15"/>
  <c r="S27" i="15"/>
  <c r="R27" i="15"/>
  <c r="Q27" i="15"/>
  <c r="P27" i="15"/>
  <c r="O27" i="15"/>
  <c r="N27" i="15"/>
  <c r="M27" i="15"/>
  <c r="L27" i="15"/>
  <c r="K27" i="15"/>
  <c r="J27" i="15"/>
  <c r="I27" i="15"/>
  <c r="H27" i="15"/>
  <c r="G27" i="15"/>
  <c r="F27" i="15"/>
  <c r="E27" i="15"/>
  <c r="D27" i="15"/>
  <c r="C18" i="15" s="1"/>
  <c r="C27" i="15"/>
  <c r="V20" i="15"/>
  <c r="V18" i="15"/>
  <c r="O18" i="15"/>
  <c r="V16" i="15"/>
  <c r="U16" i="15"/>
  <c r="T16" i="15"/>
  <c r="S16" i="15"/>
  <c r="R16" i="15"/>
  <c r="Q16" i="15"/>
  <c r="P16" i="15"/>
  <c r="O16" i="15"/>
  <c r="N16" i="15"/>
  <c r="M16" i="15"/>
  <c r="L16" i="15"/>
  <c r="K16" i="15"/>
  <c r="J16" i="15"/>
  <c r="I16" i="15"/>
  <c r="H16" i="15"/>
  <c r="G16" i="15"/>
  <c r="F16" i="15"/>
  <c r="E16" i="15"/>
  <c r="D16" i="15"/>
  <c r="C16" i="15"/>
  <c r="V15" i="15"/>
  <c r="U15" i="15"/>
  <c r="T15" i="15"/>
  <c r="S15" i="15"/>
  <c r="R15" i="15"/>
  <c r="Q15" i="15"/>
  <c r="P15" i="15"/>
  <c r="O15" i="15"/>
  <c r="N15" i="15"/>
  <c r="M15" i="15"/>
  <c r="L15" i="15"/>
  <c r="K15" i="15"/>
  <c r="J15" i="15"/>
  <c r="I15" i="15"/>
  <c r="H15" i="15"/>
  <c r="G15" i="15"/>
  <c r="F15" i="15"/>
  <c r="E15" i="15"/>
  <c r="D15" i="15"/>
  <c r="C15" i="15"/>
  <c r="V14" i="15"/>
  <c r="U14" i="15"/>
  <c r="U17" i="15" s="1"/>
  <c r="T14" i="15"/>
  <c r="S14" i="15"/>
  <c r="R14" i="15"/>
  <c r="Q14" i="15"/>
  <c r="P14" i="15"/>
  <c r="P17" i="15" s="1"/>
  <c r="O14" i="15"/>
  <c r="O17" i="15" s="1"/>
  <c r="N14" i="15"/>
  <c r="N17" i="15" s="1"/>
  <c r="M14" i="15"/>
  <c r="M17" i="15" s="1"/>
  <c r="L14" i="15"/>
  <c r="L17" i="15" s="1"/>
  <c r="K14" i="15"/>
  <c r="K17" i="15" s="1"/>
  <c r="J14" i="15"/>
  <c r="J17" i="15" s="1"/>
  <c r="I14" i="15"/>
  <c r="I17" i="15" s="1"/>
  <c r="H14" i="15"/>
  <c r="H17" i="15" s="1"/>
  <c r="G14" i="15"/>
  <c r="G17" i="15" s="1"/>
  <c r="F14" i="15"/>
  <c r="F17" i="15" s="1"/>
  <c r="E14" i="15"/>
  <c r="D14" i="15"/>
  <c r="C14" i="15"/>
  <c r="C17" i="15" s="1"/>
  <c r="V13" i="15"/>
  <c r="U13" i="15"/>
  <c r="T13" i="15"/>
  <c r="S13" i="15"/>
  <c r="R13" i="15"/>
  <c r="Q13" i="15"/>
  <c r="P13" i="15"/>
  <c r="O13" i="15"/>
  <c r="N13" i="15"/>
  <c r="M13" i="15"/>
  <c r="L13" i="15"/>
  <c r="K13" i="15"/>
  <c r="J13" i="15"/>
  <c r="I13" i="15"/>
  <c r="H13" i="15"/>
  <c r="G13" i="15"/>
  <c r="F13" i="15"/>
  <c r="E13" i="15"/>
  <c r="D13" i="15"/>
  <c r="C13" i="15"/>
  <c r="V12" i="15"/>
  <c r="U12" i="15"/>
  <c r="T12" i="15"/>
  <c r="S12" i="15"/>
  <c r="R12" i="15"/>
  <c r="Q12" i="15"/>
  <c r="P12" i="15"/>
  <c r="O12" i="15"/>
  <c r="N12" i="15"/>
  <c r="M12" i="15"/>
  <c r="L12" i="15"/>
  <c r="K12" i="15"/>
  <c r="J12" i="15"/>
  <c r="I12" i="15"/>
  <c r="H12" i="15"/>
  <c r="G12" i="15"/>
  <c r="F12" i="15"/>
  <c r="E12" i="15"/>
  <c r="D12" i="15"/>
  <c r="C12" i="15"/>
  <c r="V11" i="15"/>
  <c r="U11" i="15"/>
  <c r="T11" i="15"/>
  <c r="S11" i="15"/>
  <c r="R11" i="15"/>
  <c r="Q11" i="15"/>
  <c r="P11" i="15"/>
  <c r="O11" i="15"/>
  <c r="N11" i="15"/>
  <c r="M11" i="15"/>
  <c r="L11" i="15"/>
  <c r="K11" i="15"/>
  <c r="J11" i="15"/>
  <c r="I11" i="15"/>
  <c r="H11" i="15"/>
  <c r="G11" i="15"/>
  <c r="F11" i="15"/>
  <c r="E11" i="15"/>
  <c r="D11" i="15"/>
  <c r="C11" i="15"/>
  <c r="V10" i="15"/>
  <c r="U10" i="15"/>
  <c r="T10" i="15"/>
  <c r="S10" i="15"/>
  <c r="R10" i="15"/>
  <c r="Q10" i="15"/>
  <c r="P10" i="15"/>
  <c r="O10" i="15"/>
  <c r="N10" i="15"/>
  <c r="M10" i="15"/>
  <c r="L10" i="15"/>
  <c r="K10" i="15"/>
  <c r="J10" i="15"/>
  <c r="I10" i="15"/>
  <c r="H10" i="15"/>
  <c r="G10" i="15"/>
  <c r="F10" i="15"/>
  <c r="E10" i="15"/>
  <c r="D10" i="15"/>
  <c r="C10" i="15"/>
  <c r="V9" i="15"/>
  <c r="U9" i="15"/>
  <c r="T9" i="15"/>
  <c r="S9" i="15"/>
  <c r="R9" i="15"/>
  <c r="Q9" i="15"/>
  <c r="P9" i="15"/>
  <c r="O9" i="15"/>
  <c r="N9" i="15"/>
  <c r="M9" i="15"/>
  <c r="L9" i="15"/>
  <c r="K9" i="15"/>
  <c r="J9" i="15"/>
  <c r="I9" i="15"/>
  <c r="H9" i="15"/>
  <c r="G9" i="15"/>
  <c r="F9" i="15"/>
  <c r="E9" i="15"/>
  <c r="D9" i="15"/>
  <c r="C9" i="15"/>
  <c r="V8" i="15"/>
  <c r="A46" i="15" s="1"/>
  <c r="U8" i="15"/>
  <c r="A45" i="15" s="1"/>
  <c r="T8" i="15"/>
  <c r="A44" i="15" s="1"/>
  <c r="S8" i="15"/>
  <c r="A43" i="15" s="1"/>
  <c r="R8" i="15"/>
  <c r="A42" i="15" s="1"/>
  <c r="Q8" i="15"/>
  <c r="A41" i="15" s="1"/>
  <c r="P8" i="15"/>
  <c r="A40" i="15" s="1"/>
  <c r="O8" i="15"/>
  <c r="A39" i="15" s="1"/>
  <c r="N8" i="15"/>
  <c r="A38" i="15" s="1"/>
  <c r="M8" i="15"/>
  <c r="A37" i="15" s="1"/>
  <c r="L8" i="15"/>
  <c r="A36" i="15" s="1"/>
  <c r="K8" i="15"/>
  <c r="A35" i="15" s="1"/>
  <c r="J8" i="15"/>
  <c r="A34" i="15" s="1"/>
  <c r="I8" i="15"/>
  <c r="A33" i="15" s="1"/>
  <c r="H8" i="15"/>
  <c r="A32" i="15" s="1"/>
  <c r="G8" i="15"/>
  <c r="A31" i="15" s="1"/>
  <c r="F8" i="15"/>
  <c r="A30" i="15" s="1"/>
  <c r="E8" i="15"/>
  <c r="A29" i="15" s="1"/>
  <c r="D8" i="15"/>
  <c r="A28" i="15" s="1"/>
  <c r="C8" i="15"/>
  <c r="A27" i="15" s="1"/>
  <c r="C4" i="15"/>
  <c r="C3" i="15"/>
  <c r="C2" i="15"/>
  <c r="H1" i="15"/>
  <c r="C1" i="15"/>
  <c r="W46" i="14"/>
  <c r="V46" i="14"/>
  <c r="U46" i="14"/>
  <c r="T46" i="14"/>
  <c r="S46" i="14"/>
  <c r="R46" i="14"/>
  <c r="Q46" i="14"/>
  <c r="P46" i="14"/>
  <c r="O46" i="14"/>
  <c r="N46" i="14"/>
  <c r="M46" i="14"/>
  <c r="L46" i="14"/>
  <c r="K46" i="14"/>
  <c r="J46" i="14"/>
  <c r="I46" i="14"/>
  <c r="H46" i="14"/>
  <c r="G46" i="14"/>
  <c r="F46" i="14"/>
  <c r="E46" i="14"/>
  <c r="D46" i="14"/>
  <c r="V18" i="14" s="1"/>
  <c r="C46" i="14"/>
  <c r="W45" i="14"/>
  <c r="V45" i="14"/>
  <c r="U45" i="14"/>
  <c r="T45" i="14"/>
  <c r="S45" i="14"/>
  <c r="R45" i="14"/>
  <c r="Q45" i="14"/>
  <c r="P45" i="14"/>
  <c r="O45" i="14"/>
  <c r="N45" i="14"/>
  <c r="M45" i="14"/>
  <c r="L45" i="14"/>
  <c r="K45" i="14"/>
  <c r="J45" i="14"/>
  <c r="I45" i="14"/>
  <c r="H45" i="14"/>
  <c r="G45" i="14"/>
  <c r="F45" i="14"/>
  <c r="E45" i="14"/>
  <c r="D45" i="14"/>
  <c r="U18" i="14" s="1"/>
  <c r="C45" i="14"/>
  <c r="W44" i="14"/>
  <c r="V44" i="14"/>
  <c r="U44" i="14"/>
  <c r="T44" i="14"/>
  <c r="S44" i="14"/>
  <c r="R44" i="14"/>
  <c r="Q44" i="14"/>
  <c r="P44" i="14"/>
  <c r="O44" i="14"/>
  <c r="N44" i="14"/>
  <c r="M44" i="14"/>
  <c r="L44" i="14"/>
  <c r="K44" i="14"/>
  <c r="J44" i="14"/>
  <c r="I44" i="14"/>
  <c r="H44" i="14"/>
  <c r="G44" i="14"/>
  <c r="F44" i="14"/>
  <c r="E44" i="14"/>
  <c r="D44" i="14"/>
  <c r="T18" i="14" s="1"/>
  <c r="C44" i="14"/>
  <c r="W43" i="14"/>
  <c r="V43" i="14"/>
  <c r="U43" i="14"/>
  <c r="T43" i="14"/>
  <c r="S43" i="14"/>
  <c r="R43" i="14"/>
  <c r="Q43" i="14"/>
  <c r="P43" i="14"/>
  <c r="O43" i="14"/>
  <c r="N43" i="14"/>
  <c r="M43" i="14"/>
  <c r="L43" i="14"/>
  <c r="K43" i="14"/>
  <c r="J43" i="14"/>
  <c r="I43" i="14"/>
  <c r="H43" i="14"/>
  <c r="G43" i="14"/>
  <c r="F43" i="14"/>
  <c r="E43" i="14"/>
  <c r="D43" i="14"/>
  <c r="S18" i="14" s="1"/>
  <c r="C43" i="14"/>
  <c r="W42" i="14"/>
  <c r="V42" i="14"/>
  <c r="U42" i="14"/>
  <c r="T42" i="14"/>
  <c r="S42" i="14"/>
  <c r="R42" i="14"/>
  <c r="Q42" i="14"/>
  <c r="P42" i="14"/>
  <c r="O42" i="14"/>
  <c r="N42" i="14"/>
  <c r="M42" i="14"/>
  <c r="L42" i="14"/>
  <c r="K42" i="14"/>
  <c r="J42" i="14"/>
  <c r="I42" i="14"/>
  <c r="H42" i="14"/>
  <c r="G42" i="14"/>
  <c r="F42" i="14"/>
  <c r="E42" i="14"/>
  <c r="D42" i="14"/>
  <c r="R18" i="14" s="1"/>
  <c r="C42" i="14"/>
  <c r="W41" i="14"/>
  <c r="V41" i="14"/>
  <c r="U41" i="14"/>
  <c r="T41" i="14"/>
  <c r="S41" i="14"/>
  <c r="R41" i="14"/>
  <c r="Q41" i="14"/>
  <c r="P41" i="14"/>
  <c r="O41" i="14"/>
  <c r="N41" i="14"/>
  <c r="M41" i="14"/>
  <c r="L41" i="14"/>
  <c r="K41" i="14"/>
  <c r="J41" i="14"/>
  <c r="I41" i="14"/>
  <c r="H41" i="14"/>
  <c r="G41" i="14"/>
  <c r="F41" i="14"/>
  <c r="E41" i="14"/>
  <c r="D41" i="14"/>
  <c r="Q18" i="14" s="1"/>
  <c r="C41" i="14"/>
  <c r="W40" i="14"/>
  <c r="V40" i="14"/>
  <c r="U40" i="14"/>
  <c r="T40" i="14"/>
  <c r="S40" i="14"/>
  <c r="R40" i="14"/>
  <c r="Q40" i="14"/>
  <c r="P40" i="14"/>
  <c r="O40" i="14"/>
  <c r="N40" i="14"/>
  <c r="M40" i="14"/>
  <c r="L40" i="14"/>
  <c r="K40" i="14"/>
  <c r="J40" i="14"/>
  <c r="I40" i="14"/>
  <c r="H40" i="14"/>
  <c r="G40" i="14"/>
  <c r="F40" i="14"/>
  <c r="E40" i="14"/>
  <c r="D40" i="14"/>
  <c r="P18" i="14" s="1"/>
  <c r="C40" i="14"/>
  <c r="W39" i="14"/>
  <c r="V39" i="14"/>
  <c r="U39" i="14"/>
  <c r="T39" i="14"/>
  <c r="S39" i="14"/>
  <c r="R39" i="14"/>
  <c r="Q39" i="14"/>
  <c r="P39" i="14"/>
  <c r="O39" i="14"/>
  <c r="N39" i="14"/>
  <c r="M39" i="14"/>
  <c r="L39" i="14"/>
  <c r="K39" i="14"/>
  <c r="J39" i="14"/>
  <c r="I39" i="14"/>
  <c r="H39" i="14"/>
  <c r="G39" i="14"/>
  <c r="F39" i="14"/>
  <c r="E39" i="14"/>
  <c r="D39" i="14"/>
  <c r="O18" i="14" s="1"/>
  <c r="C39" i="14"/>
  <c r="W38" i="14"/>
  <c r="V38" i="14"/>
  <c r="U38" i="14"/>
  <c r="T38" i="14"/>
  <c r="S38" i="14"/>
  <c r="R38" i="14"/>
  <c r="Q38" i="14"/>
  <c r="P38" i="14"/>
  <c r="O38" i="14"/>
  <c r="N38" i="14"/>
  <c r="M38" i="14"/>
  <c r="L38" i="14"/>
  <c r="K38" i="14"/>
  <c r="J38" i="14"/>
  <c r="I38" i="14"/>
  <c r="H38" i="14"/>
  <c r="G38" i="14"/>
  <c r="F38" i="14"/>
  <c r="E38" i="14"/>
  <c r="D38" i="14"/>
  <c r="N18" i="14" s="1"/>
  <c r="C38" i="14"/>
  <c r="W37" i="14"/>
  <c r="V37" i="14"/>
  <c r="U37" i="14"/>
  <c r="T37" i="14"/>
  <c r="S37" i="14"/>
  <c r="R37" i="14"/>
  <c r="Q37" i="14"/>
  <c r="P37" i="14"/>
  <c r="O37" i="14"/>
  <c r="N37" i="14"/>
  <c r="M37" i="14"/>
  <c r="L37" i="14"/>
  <c r="K37" i="14"/>
  <c r="J37" i="14"/>
  <c r="I37" i="14"/>
  <c r="H37" i="14"/>
  <c r="G37" i="14"/>
  <c r="F37" i="14"/>
  <c r="E37" i="14"/>
  <c r="D37" i="14"/>
  <c r="M18" i="14" s="1"/>
  <c r="C37" i="14"/>
  <c r="W36" i="14"/>
  <c r="V36" i="14"/>
  <c r="U36" i="14"/>
  <c r="T36" i="14"/>
  <c r="S36" i="14"/>
  <c r="R36" i="14"/>
  <c r="Q36" i="14"/>
  <c r="P36" i="14"/>
  <c r="O36" i="14"/>
  <c r="N36" i="14"/>
  <c r="M36" i="14"/>
  <c r="L36" i="14"/>
  <c r="K36" i="14"/>
  <c r="J36" i="14"/>
  <c r="I36" i="14"/>
  <c r="H36" i="14"/>
  <c r="G36" i="14"/>
  <c r="F36" i="14"/>
  <c r="E36" i="14"/>
  <c r="D36" i="14"/>
  <c r="L18" i="14" s="1"/>
  <c r="C36" i="14"/>
  <c r="W35" i="14"/>
  <c r="V35" i="14"/>
  <c r="U35" i="14"/>
  <c r="T35" i="14"/>
  <c r="S35" i="14"/>
  <c r="R35" i="14"/>
  <c r="Q35" i="14"/>
  <c r="P35" i="14"/>
  <c r="O35" i="14"/>
  <c r="N35" i="14"/>
  <c r="M35" i="14"/>
  <c r="L35" i="14"/>
  <c r="K35" i="14"/>
  <c r="J35" i="14"/>
  <c r="I35" i="14"/>
  <c r="H35" i="14"/>
  <c r="G35" i="14"/>
  <c r="F35" i="14"/>
  <c r="E35" i="14"/>
  <c r="D35" i="14"/>
  <c r="K18" i="14" s="1"/>
  <c r="C35" i="14"/>
  <c r="W34" i="14"/>
  <c r="V34" i="14"/>
  <c r="U34" i="14"/>
  <c r="T34" i="14"/>
  <c r="S34" i="14"/>
  <c r="R34" i="14"/>
  <c r="Q34" i="14"/>
  <c r="P34" i="14"/>
  <c r="O34" i="14"/>
  <c r="N34" i="14"/>
  <c r="M34" i="14"/>
  <c r="L34" i="14"/>
  <c r="K34" i="14"/>
  <c r="J34" i="14"/>
  <c r="I34" i="14"/>
  <c r="H34" i="14"/>
  <c r="G34" i="14"/>
  <c r="F34" i="14"/>
  <c r="E34" i="14"/>
  <c r="D34" i="14"/>
  <c r="J18" i="14" s="1"/>
  <c r="C34" i="14"/>
  <c r="W33" i="14"/>
  <c r="V33" i="14"/>
  <c r="U33" i="14"/>
  <c r="T33" i="14"/>
  <c r="S33" i="14"/>
  <c r="R33" i="14"/>
  <c r="Q33" i="14"/>
  <c r="P33" i="14"/>
  <c r="O33" i="14"/>
  <c r="N33" i="14"/>
  <c r="M33" i="14"/>
  <c r="L33" i="14"/>
  <c r="K33" i="14"/>
  <c r="J33" i="14"/>
  <c r="I33" i="14"/>
  <c r="H33" i="14"/>
  <c r="G33" i="14"/>
  <c r="F33" i="14"/>
  <c r="E33" i="14"/>
  <c r="D33" i="14"/>
  <c r="I18" i="14" s="1"/>
  <c r="C33" i="14"/>
  <c r="W32" i="14"/>
  <c r="V32" i="14"/>
  <c r="U32" i="14"/>
  <c r="T32" i="14"/>
  <c r="S32" i="14"/>
  <c r="R32" i="14"/>
  <c r="Q32" i="14"/>
  <c r="P32" i="14"/>
  <c r="O32" i="14"/>
  <c r="N32" i="14"/>
  <c r="M32" i="14"/>
  <c r="L32" i="14"/>
  <c r="K32" i="14"/>
  <c r="J32" i="14"/>
  <c r="I32" i="14"/>
  <c r="H32" i="14"/>
  <c r="G32" i="14"/>
  <c r="F32" i="14"/>
  <c r="E32" i="14"/>
  <c r="D32" i="14"/>
  <c r="H18" i="14" s="1"/>
  <c r="C32" i="14"/>
  <c r="W31" i="14"/>
  <c r="V31" i="14"/>
  <c r="U31" i="14"/>
  <c r="T31" i="14"/>
  <c r="S31" i="14"/>
  <c r="R31" i="14"/>
  <c r="Q31" i="14"/>
  <c r="P31" i="14"/>
  <c r="O31" i="14"/>
  <c r="N31" i="14"/>
  <c r="M31" i="14"/>
  <c r="L31" i="14"/>
  <c r="K31" i="14"/>
  <c r="J31" i="14"/>
  <c r="I31" i="14"/>
  <c r="H31" i="14"/>
  <c r="G31" i="14"/>
  <c r="F31" i="14"/>
  <c r="E31" i="14"/>
  <c r="D31" i="14"/>
  <c r="G18" i="14" s="1"/>
  <c r="C31" i="14"/>
  <c r="W30" i="14"/>
  <c r="V30" i="14"/>
  <c r="U30" i="14"/>
  <c r="T30" i="14"/>
  <c r="S30" i="14"/>
  <c r="R30" i="14"/>
  <c r="Q30" i="14"/>
  <c r="P30" i="14"/>
  <c r="O30" i="14"/>
  <c r="N30" i="14"/>
  <c r="M30" i="14"/>
  <c r="L30" i="14"/>
  <c r="K30" i="14"/>
  <c r="J30" i="14"/>
  <c r="I30" i="14"/>
  <c r="H30" i="14"/>
  <c r="G30" i="14"/>
  <c r="F30" i="14"/>
  <c r="E30" i="14"/>
  <c r="D30" i="14"/>
  <c r="F18" i="14" s="1"/>
  <c r="C30" i="14"/>
  <c r="W29" i="14"/>
  <c r="V29" i="14"/>
  <c r="U29" i="14"/>
  <c r="T29" i="14"/>
  <c r="S29" i="14"/>
  <c r="R29" i="14"/>
  <c r="Q29" i="14"/>
  <c r="P29" i="14"/>
  <c r="O29" i="14"/>
  <c r="N29" i="14"/>
  <c r="M29" i="14"/>
  <c r="L29" i="14"/>
  <c r="K29" i="14"/>
  <c r="J29" i="14"/>
  <c r="I29" i="14"/>
  <c r="H29" i="14"/>
  <c r="G29" i="14"/>
  <c r="F29" i="14"/>
  <c r="E29" i="14"/>
  <c r="D29" i="14"/>
  <c r="E18" i="14" s="1"/>
  <c r="C29" i="14"/>
  <c r="W28" i="14"/>
  <c r="V28" i="14"/>
  <c r="U28" i="14"/>
  <c r="T28" i="14"/>
  <c r="S28" i="14"/>
  <c r="R28" i="14"/>
  <c r="Q28" i="14"/>
  <c r="P28" i="14"/>
  <c r="O28" i="14"/>
  <c r="N28" i="14"/>
  <c r="M28" i="14"/>
  <c r="L28" i="14"/>
  <c r="K28" i="14"/>
  <c r="J28" i="14"/>
  <c r="I28" i="14"/>
  <c r="H28" i="14"/>
  <c r="G28" i="14"/>
  <c r="F28" i="14"/>
  <c r="E28" i="14"/>
  <c r="D28" i="14"/>
  <c r="D18" i="14" s="1"/>
  <c r="C28" i="14"/>
  <c r="W27" i="14"/>
  <c r="V27" i="14"/>
  <c r="U27" i="14"/>
  <c r="T27" i="14"/>
  <c r="S27" i="14"/>
  <c r="R27" i="14"/>
  <c r="Q27" i="14"/>
  <c r="P27" i="14"/>
  <c r="O27" i="14"/>
  <c r="N27" i="14"/>
  <c r="M27" i="14"/>
  <c r="L27" i="14"/>
  <c r="K27" i="14"/>
  <c r="J27" i="14"/>
  <c r="I27" i="14"/>
  <c r="H27" i="14"/>
  <c r="G27" i="14"/>
  <c r="F27" i="14"/>
  <c r="E27" i="14"/>
  <c r="D27" i="14"/>
  <c r="C18" i="14" s="1"/>
  <c r="C27" i="14"/>
  <c r="V20" i="14"/>
  <c r="V16" i="14"/>
  <c r="U16" i="14"/>
  <c r="T16" i="14"/>
  <c r="S16" i="14"/>
  <c r="R16" i="14"/>
  <c r="Q16" i="14"/>
  <c r="P16" i="14"/>
  <c r="O16" i="14"/>
  <c r="N16" i="14"/>
  <c r="M16" i="14"/>
  <c r="L16" i="14"/>
  <c r="K16" i="14"/>
  <c r="J16" i="14"/>
  <c r="I16" i="14"/>
  <c r="H16" i="14"/>
  <c r="G16" i="14"/>
  <c r="F16" i="14"/>
  <c r="E16" i="14"/>
  <c r="D16" i="14"/>
  <c r="C16" i="14"/>
  <c r="V15" i="14"/>
  <c r="U15" i="14"/>
  <c r="T15" i="14"/>
  <c r="S15" i="14"/>
  <c r="R15" i="14"/>
  <c r="Q15" i="14"/>
  <c r="P15" i="14"/>
  <c r="O15" i="14"/>
  <c r="N15" i="14"/>
  <c r="M15" i="14"/>
  <c r="L15" i="14"/>
  <c r="K15" i="14"/>
  <c r="J15" i="14"/>
  <c r="I15" i="14"/>
  <c r="H15" i="14"/>
  <c r="G15" i="14"/>
  <c r="F15" i="14"/>
  <c r="E15" i="14"/>
  <c r="D15" i="14"/>
  <c r="C15" i="14"/>
  <c r="V14" i="14"/>
  <c r="U14" i="14"/>
  <c r="T14" i="14"/>
  <c r="S14" i="14"/>
  <c r="R14" i="14"/>
  <c r="R17" i="14" s="1"/>
  <c r="Q14" i="14"/>
  <c r="Q17" i="14" s="1"/>
  <c r="P14" i="14"/>
  <c r="O14" i="14"/>
  <c r="N14" i="14"/>
  <c r="M14" i="14"/>
  <c r="M17" i="14" s="1"/>
  <c r="L14" i="14"/>
  <c r="K14" i="14"/>
  <c r="K17" i="14" s="1"/>
  <c r="J14" i="14"/>
  <c r="I14" i="14"/>
  <c r="H14" i="14"/>
  <c r="G14" i="14"/>
  <c r="F14" i="14"/>
  <c r="E14" i="14"/>
  <c r="E17" i="14" s="1"/>
  <c r="D14" i="14"/>
  <c r="C14" i="14"/>
  <c r="C17" i="14" s="1"/>
  <c r="V13" i="14"/>
  <c r="U13" i="14"/>
  <c r="T13" i="14"/>
  <c r="S13" i="14"/>
  <c r="R13" i="14"/>
  <c r="Q13" i="14"/>
  <c r="P13" i="14"/>
  <c r="O13" i="14"/>
  <c r="N13" i="14"/>
  <c r="M13" i="14"/>
  <c r="L13" i="14"/>
  <c r="K13" i="14"/>
  <c r="J13" i="14"/>
  <c r="I13" i="14"/>
  <c r="H13" i="14"/>
  <c r="G13" i="14"/>
  <c r="F13" i="14"/>
  <c r="E13" i="14"/>
  <c r="D13" i="14"/>
  <c r="C13" i="14"/>
  <c r="V12" i="14"/>
  <c r="U12" i="14"/>
  <c r="T12" i="14"/>
  <c r="S12" i="14"/>
  <c r="R12" i="14"/>
  <c r="Q12" i="14"/>
  <c r="P12" i="14"/>
  <c r="O12" i="14"/>
  <c r="N12" i="14"/>
  <c r="M12" i="14"/>
  <c r="L12" i="14"/>
  <c r="K12" i="14"/>
  <c r="J12" i="14"/>
  <c r="I12" i="14"/>
  <c r="H12" i="14"/>
  <c r="G12" i="14"/>
  <c r="F12" i="14"/>
  <c r="E12" i="14"/>
  <c r="D12" i="14"/>
  <c r="C12" i="14"/>
  <c r="V11" i="14"/>
  <c r="U11" i="14"/>
  <c r="T11" i="14"/>
  <c r="S11" i="14"/>
  <c r="R11" i="14"/>
  <c r="Q11" i="14"/>
  <c r="P11" i="14"/>
  <c r="O11" i="14"/>
  <c r="N11" i="14"/>
  <c r="M11" i="14"/>
  <c r="L11" i="14"/>
  <c r="K11" i="14"/>
  <c r="J11" i="14"/>
  <c r="I11" i="14"/>
  <c r="H11" i="14"/>
  <c r="G11" i="14"/>
  <c r="F11" i="14"/>
  <c r="E11" i="14"/>
  <c r="D11" i="14"/>
  <c r="C11" i="14"/>
  <c r="V10" i="14"/>
  <c r="U10" i="14"/>
  <c r="T10" i="14"/>
  <c r="S10" i="14"/>
  <c r="R10" i="14"/>
  <c r="Q10" i="14"/>
  <c r="P10" i="14"/>
  <c r="O10" i="14"/>
  <c r="N10" i="14"/>
  <c r="M10" i="14"/>
  <c r="L10" i="14"/>
  <c r="K10" i="14"/>
  <c r="J10" i="14"/>
  <c r="I10" i="14"/>
  <c r="H10" i="14"/>
  <c r="G10" i="14"/>
  <c r="F10" i="14"/>
  <c r="E10" i="14"/>
  <c r="D10" i="14"/>
  <c r="C10" i="14"/>
  <c r="V9" i="14"/>
  <c r="U9" i="14"/>
  <c r="T9" i="14"/>
  <c r="S9" i="14"/>
  <c r="R9" i="14"/>
  <c r="Q9" i="14"/>
  <c r="P9" i="14"/>
  <c r="O9" i="14"/>
  <c r="N9" i="14"/>
  <c r="M9" i="14"/>
  <c r="L9" i="14"/>
  <c r="K9" i="14"/>
  <c r="J9" i="14"/>
  <c r="I9" i="14"/>
  <c r="H9" i="14"/>
  <c r="G9" i="14"/>
  <c r="F9" i="14"/>
  <c r="E9" i="14"/>
  <c r="D9" i="14"/>
  <c r="C9" i="14"/>
  <c r="V8" i="14"/>
  <c r="A46" i="14" s="1"/>
  <c r="U8" i="14"/>
  <c r="A45" i="14" s="1"/>
  <c r="T8" i="14"/>
  <c r="A44" i="14" s="1"/>
  <c r="S8" i="14"/>
  <c r="A43" i="14" s="1"/>
  <c r="R8" i="14"/>
  <c r="A42" i="14" s="1"/>
  <c r="Q8" i="14"/>
  <c r="A41" i="14" s="1"/>
  <c r="P8" i="14"/>
  <c r="A40" i="14" s="1"/>
  <c r="O8" i="14"/>
  <c r="A39" i="14" s="1"/>
  <c r="N8" i="14"/>
  <c r="A38" i="14" s="1"/>
  <c r="M8" i="14"/>
  <c r="A37" i="14" s="1"/>
  <c r="L8" i="14"/>
  <c r="A36" i="14" s="1"/>
  <c r="K8" i="14"/>
  <c r="A35" i="14" s="1"/>
  <c r="J8" i="14"/>
  <c r="A34" i="14" s="1"/>
  <c r="I8" i="14"/>
  <c r="A33" i="14" s="1"/>
  <c r="H8" i="14"/>
  <c r="A32" i="14" s="1"/>
  <c r="G8" i="14"/>
  <c r="A31" i="14" s="1"/>
  <c r="F8" i="14"/>
  <c r="A30" i="14" s="1"/>
  <c r="E8" i="14"/>
  <c r="A29" i="14" s="1"/>
  <c r="D8" i="14"/>
  <c r="A28" i="14" s="1"/>
  <c r="C8" i="14"/>
  <c r="A27" i="14" s="1"/>
  <c r="C4" i="14"/>
  <c r="C3" i="14"/>
  <c r="C2" i="14"/>
  <c r="H1" i="14"/>
  <c r="C1" i="14"/>
  <c r="W46" i="13"/>
  <c r="V46" i="13"/>
  <c r="U46" i="13"/>
  <c r="T46" i="13"/>
  <c r="S46" i="13"/>
  <c r="R46" i="13"/>
  <c r="Q46" i="13"/>
  <c r="P46" i="13"/>
  <c r="O46" i="13"/>
  <c r="N46" i="13"/>
  <c r="M46" i="13"/>
  <c r="L46" i="13"/>
  <c r="K46" i="13"/>
  <c r="J46" i="13"/>
  <c r="I46" i="13"/>
  <c r="H46" i="13"/>
  <c r="G46" i="13"/>
  <c r="F46" i="13"/>
  <c r="E46" i="13"/>
  <c r="D46" i="13"/>
  <c r="V18" i="13" s="1"/>
  <c r="C46" i="13"/>
  <c r="W45" i="13"/>
  <c r="V45" i="13"/>
  <c r="U45" i="13"/>
  <c r="T45" i="13"/>
  <c r="S45" i="13"/>
  <c r="R45" i="13"/>
  <c r="Q45" i="13"/>
  <c r="P45" i="13"/>
  <c r="O45" i="13"/>
  <c r="N45" i="13"/>
  <c r="M45" i="13"/>
  <c r="L45" i="13"/>
  <c r="K45" i="13"/>
  <c r="J45" i="13"/>
  <c r="I45" i="13"/>
  <c r="H45" i="13"/>
  <c r="G45" i="13"/>
  <c r="F45" i="13"/>
  <c r="E45" i="13"/>
  <c r="D45" i="13"/>
  <c r="U18" i="13" s="1"/>
  <c r="C45" i="13"/>
  <c r="W44" i="13"/>
  <c r="V44" i="13"/>
  <c r="U44" i="13"/>
  <c r="T44" i="13"/>
  <c r="S44" i="13"/>
  <c r="R44" i="13"/>
  <c r="Q44" i="13"/>
  <c r="P44" i="13"/>
  <c r="O44" i="13"/>
  <c r="N44" i="13"/>
  <c r="M44" i="13"/>
  <c r="L44" i="13"/>
  <c r="K44" i="13"/>
  <c r="J44" i="13"/>
  <c r="I44" i="13"/>
  <c r="H44" i="13"/>
  <c r="G44" i="13"/>
  <c r="F44" i="13"/>
  <c r="E44" i="13"/>
  <c r="D44" i="13"/>
  <c r="C44" i="13"/>
  <c r="W43" i="13"/>
  <c r="V43" i="13"/>
  <c r="U43" i="13"/>
  <c r="T43" i="13"/>
  <c r="S43" i="13"/>
  <c r="R43" i="13"/>
  <c r="Q43" i="13"/>
  <c r="P43" i="13"/>
  <c r="O43" i="13"/>
  <c r="N43" i="13"/>
  <c r="M43" i="13"/>
  <c r="L43" i="13"/>
  <c r="K43" i="13"/>
  <c r="J43" i="13"/>
  <c r="I43" i="13"/>
  <c r="H43" i="13"/>
  <c r="G43" i="13"/>
  <c r="F43" i="13"/>
  <c r="E43" i="13"/>
  <c r="D43" i="13"/>
  <c r="S18" i="13" s="1"/>
  <c r="C43" i="13"/>
  <c r="W42" i="13"/>
  <c r="V42" i="13"/>
  <c r="U42" i="13"/>
  <c r="T42" i="13"/>
  <c r="S42" i="13"/>
  <c r="R42" i="13"/>
  <c r="Q42" i="13"/>
  <c r="P42" i="13"/>
  <c r="O42" i="13"/>
  <c r="N42" i="13"/>
  <c r="M42" i="13"/>
  <c r="L42" i="13"/>
  <c r="K42" i="13"/>
  <c r="J42" i="13"/>
  <c r="I42" i="13"/>
  <c r="H42" i="13"/>
  <c r="G42" i="13"/>
  <c r="F42" i="13"/>
  <c r="E42" i="13"/>
  <c r="D42" i="13"/>
  <c r="R18" i="13" s="1"/>
  <c r="C42" i="13"/>
  <c r="W41" i="13"/>
  <c r="V41" i="13"/>
  <c r="U41" i="13"/>
  <c r="T41" i="13"/>
  <c r="S41" i="13"/>
  <c r="R41" i="13"/>
  <c r="Q41" i="13"/>
  <c r="P41" i="13"/>
  <c r="O41" i="13"/>
  <c r="N41" i="13"/>
  <c r="M41" i="13"/>
  <c r="L41" i="13"/>
  <c r="K41" i="13"/>
  <c r="J41" i="13"/>
  <c r="I41" i="13"/>
  <c r="H41" i="13"/>
  <c r="G41" i="13"/>
  <c r="F41" i="13"/>
  <c r="E41" i="13"/>
  <c r="D41" i="13"/>
  <c r="Q18" i="13" s="1"/>
  <c r="C41" i="13"/>
  <c r="W40" i="13"/>
  <c r="V40" i="13"/>
  <c r="U40" i="13"/>
  <c r="T40" i="13"/>
  <c r="S40" i="13"/>
  <c r="R40" i="13"/>
  <c r="Q40" i="13"/>
  <c r="P40" i="13"/>
  <c r="O40" i="13"/>
  <c r="N40" i="13"/>
  <c r="M40" i="13"/>
  <c r="L40" i="13"/>
  <c r="K40" i="13"/>
  <c r="J40" i="13"/>
  <c r="I40" i="13"/>
  <c r="H40" i="13"/>
  <c r="G40" i="13"/>
  <c r="F40" i="13"/>
  <c r="E40" i="13"/>
  <c r="D40" i="13"/>
  <c r="C40" i="13"/>
  <c r="W39" i="13"/>
  <c r="V39" i="13"/>
  <c r="U39" i="13"/>
  <c r="T39" i="13"/>
  <c r="S39" i="13"/>
  <c r="R39" i="13"/>
  <c r="Q39" i="13"/>
  <c r="P39" i="13"/>
  <c r="O39" i="13"/>
  <c r="N39" i="13"/>
  <c r="M39" i="13"/>
  <c r="L39" i="13"/>
  <c r="K39" i="13"/>
  <c r="J39" i="13"/>
  <c r="I39" i="13"/>
  <c r="H39" i="13"/>
  <c r="G39" i="13"/>
  <c r="F39" i="13"/>
  <c r="E39" i="13"/>
  <c r="D39" i="13"/>
  <c r="O18" i="13" s="1"/>
  <c r="C39" i="13"/>
  <c r="W38" i="13"/>
  <c r="V38" i="13"/>
  <c r="U38" i="13"/>
  <c r="T38" i="13"/>
  <c r="S38" i="13"/>
  <c r="R38" i="13"/>
  <c r="Q38" i="13"/>
  <c r="P38" i="13"/>
  <c r="O38" i="13"/>
  <c r="N38" i="13"/>
  <c r="M38" i="13"/>
  <c r="L38" i="13"/>
  <c r="K38" i="13"/>
  <c r="J38" i="13"/>
  <c r="I38" i="13"/>
  <c r="H38" i="13"/>
  <c r="G38" i="13"/>
  <c r="F38" i="13"/>
  <c r="E38" i="13"/>
  <c r="D38" i="13"/>
  <c r="N18" i="13" s="1"/>
  <c r="C38" i="13"/>
  <c r="W37" i="13"/>
  <c r="V37" i="13"/>
  <c r="U37" i="13"/>
  <c r="T37" i="13"/>
  <c r="S37" i="13"/>
  <c r="R37" i="13"/>
  <c r="Q37" i="13"/>
  <c r="P37" i="13"/>
  <c r="O37" i="13"/>
  <c r="N37" i="13"/>
  <c r="M37" i="13"/>
  <c r="L37" i="13"/>
  <c r="K37" i="13"/>
  <c r="J37" i="13"/>
  <c r="I37" i="13"/>
  <c r="H37" i="13"/>
  <c r="G37" i="13"/>
  <c r="F37" i="13"/>
  <c r="E37" i="13"/>
  <c r="D37" i="13"/>
  <c r="M18" i="13" s="1"/>
  <c r="C37" i="13"/>
  <c r="W36" i="13"/>
  <c r="V36" i="13"/>
  <c r="U36" i="13"/>
  <c r="T36" i="13"/>
  <c r="S36" i="13"/>
  <c r="R36" i="13"/>
  <c r="Q36" i="13"/>
  <c r="P36" i="13"/>
  <c r="O36" i="13"/>
  <c r="N36" i="13"/>
  <c r="M36" i="13"/>
  <c r="L36" i="13"/>
  <c r="K36" i="13"/>
  <c r="J36" i="13"/>
  <c r="I36" i="13"/>
  <c r="H36" i="13"/>
  <c r="G36" i="13"/>
  <c r="F36" i="13"/>
  <c r="E36" i="13"/>
  <c r="D36" i="13"/>
  <c r="L18" i="13" s="1"/>
  <c r="C36" i="13"/>
  <c r="W35" i="13"/>
  <c r="V35" i="13"/>
  <c r="U35" i="13"/>
  <c r="T35" i="13"/>
  <c r="S35" i="13"/>
  <c r="R35" i="13"/>
  <c r="Q35" i="13"/>
  <c r="P35" i="13"/>
  <c r="O35" i="13"/>
  <c r="N35" i="13"/>
  <c r="M35" i="13"/>
  <c r="L35" i="13"/>
  <c r="K35" i="13"/>
  <c r="J35" i="13"/>
  <c r="I35" i="13"/>
  <c r="H35" i="13"/>
  <c r="G35" i="13"/>
  <c r="F35" i="13"/>
  <c r="E35" i="13"/>
  <c r="D35" i="13"/>
  <c r="K18" i="13" s="1"/>
  <c r="C35" i="13"/>
  <c r="W34" i="13"/>
  <c r="V34" i="13"/>
  <c r="U34" i="13"/>
  <c r="T34" i="13"/>
  <c r="S34" i="13"/>
  <c r="R34" i="13"/>
  <c r="Q34" i="13"/>
  <c r="P34" i="13"/>
  <c r="O34" i="13"/>
  <c r="N34" i="13"/>
  <c r="M34" i="13"/>
  <c r="L34" i="13"/>
  <c r="K34" i="13"/>
  <c r="J34" i="13"/>
  <c r="I34" i="13"/>
  <c r="H34" i="13"/>
  <c r="G34" i="13"/>
  <c r="F34" i="13"/>
  <c r="E34" i="13"/>
  <c r="D34" i="13"/>
  <c r="J18" i="13" s="1"/>
  <c r="C34" i="13"/>
  <c r="W33" i="13"/>
  <c r="V33" i="13"/>
  <c r="U33" i="13"/>
  <c r="T33" i="13"/>
  <c r="S33" i="13"/>
  <c r="R33" i="13"/>
  <c r="Q33" i="13"/>
  <c r="P33" i="13"/>
  <c r="O33" i="13"/>
  <c r="N33" i="13"/>
  <c r="M33" i="13"/>
  <c r="L33" i="13"/>
  <c r="K33" i="13"/>
  <c r="J33" i="13"/>
  <c r="I33" i="13"/>
  <c r="H33" i="13"/>
  <c r="G33" i="13"/>
  <c r="F33" i="13"/>
  <c r="E33" i="13"/>
  <c r="D33" i="13"/>
  <c r="I18" i="13" s="1"/>
  <c r="C33" i="13"/>
  <c r="W32" i="13"/>
  <c r="V32" i="13"/>
  <c r="U32" i="13"/>
  <c r="T32" i="13"/>
  <c r="S32" i="13"/>
  <c r="R32" i="13"/>
  <c r="Q32" i="13"/>
  <c r="P32" i="13"/>
  <c r="O32" i="13"/>
  <c r="N32" i="13"/>
  <c r="M32" i="13"/>
  <c r="L32" i="13"/>
  <c r="K32" i="13"/>
  <c r="J32" i="13"/>
  <c r="I32" i="13"/>
  <c r="H32" i="13"/>
  <c r="G32" i="13"/>
  <c r="F32" i="13"/>
  <c r="E32" i="13"/>
  <c r="D32" i="13"/>
  <c r="C32" i="13"/>
  <c r="W31" i="13"/>
  <c r="V31" i="13"/>
  <c r="U31" i="13"/>
  <c r="T31" i="13"/>
  <c r="S31" i="13"/>
  <c r="R31" i="13"/>
  <c r="Q31" i="13"/>
  <c r="P31" i="13"/>
  <c r="O31" i="13"/>
  <c r="N31" i="13"/>
  <c r="M31" i="13"/>
  <c r="L31" i="13"/>
  <c r="K31" i="13"/>
  <c r="J31" i="13"/>
  <c r="I31" i="13"/>
  <c r="H31" i="13"/>
  <c r="G31" i="13"/>
  <c r="F31" i="13"/>
  <c r="E31" i="13"/>
  <c r="D31" i="13"/>
  <c r="G18" i="13" s="1"/>
  <c r="C31" i="13"/>
  <c r="W30" i="13"/>
  <c r="V30" i="13"/>
  <c r="U30" i="13"/>
  <c r="T30" i="13"/>
  <c r="S30" i="13"/>
  <c r="R30" i="13"/>
  <c r="Q30" i="13"/>
  <c r="P30" i="13"/>
  <c r="O30" i="13"/>
  <c r="N30" i="13"/>
  <c r="M30" i="13"/>
  <c r="L30" i="13"/>
  <c r="K30" i="13"/>
  <c r="J30" i="13"/>
  <c r="I30" i="13"/>
  <c r="H30" i="13"/>
  <c r="G30" i="13"/>
  <c r="F30" i="13"/>
  <c r="E30" i="13"/>
  <c r="D30" i="13"/>
  <c r="F18" i="13" s="1"/>
  <c r="C30" i="13"/>
  <c r="W29" i="13"/>
  <c r="V29" i="13"/>
  <c r="U29" i="13"/>
  <c r="T29" i="13"/>
  <c r="S29" i="13"/>
  <c r="R29" i="13"/>
  <c r="Q29" i="13"/>
  <c r="P29" i="13"/>
  <c r="O29" i="13"/>
  <c r="N29" i="13"/>
  <c r="M29" i="13"/>
  <c r="L29" i="13"/>
  <c r="K29" i="13"/>
  <c r="J29" i="13"/>
  <c r="I29" i="13"/>
  <c r="H29" i="13"/>
  <c r="G29" i="13"/>
  <c r="F29" i="13"/>
  <c r="E29" i="13"/>
  <c r="D29" i="13"/>
  <c r="E18" i="13" s="1"/>
  <c r="C29" i="13"/>
  <c r="W28" i="13"/>
  <c r="V28" i="13"/>
  <c r="U28" i="13"/>
  <c r="T28" i="13"/>
  <c r="S28" i="13"/>
  <c r="R28" i="13"/>
  <c r="Q28" i="13"/>
  <c r="P28" i="13"/>
  <c r="O28" i="13"/>
  <c r="N28" i="13"/>
  <c r="M28" i="13"/>
  <c r="L28" i="13"/>
  <c r="K28" i="13"/>
  <c r="J28" i="13"/>
  <c r="I28" i="13"/>
  <c r="H28" i="13"/>
  <c r="G28" i="13"/>
  <c r="F28" i="13"/>
  <c r="E28" i="13"/>
  <c r="D28" i="13"/>
  <c r="D18" i="13" s="1"/>
  <c r="C28" i="13"/>
  <c r="W27" i="13"/>
  <c r="V27" i="13"/>
  <c r="U27" i="13"/>
  <c r="T27" i="13"/>
  <c r="S27" i="13"/>
  <c r="R27" i="13"/>
  <c r="Q27" i="13"/>
  <c r="P27" i="13"/>
  <c r="O27" i="13"/>
  <c r="N27" i="13"/>
  <c r="M27" i="13"/>
  <c r="L27" i="13"/>
  <c r="K27" i="13"/>
  <c r="J27" i="13"/>
  <c r="I27" i="13"/>
  <c r="H27" i="13"/>
  <c r="G27" i="13"/>
  <c r="F27" i="13"/>
  <c r="E27" i="13"/>
  <c r="D27" i="13"/>
  <c r="C27" i="13"/>
  <c r="V20" i="13"/>
  <c r="T18" i="13"/>
  <c r="P18" i="13"/>
  <c r="H18" i="13"/>
  <c r="V16" i="13"/>
  <c r="U16" i="13"/>
  <c r="T16" i="13"/>
  <c r="S16" i="13"/>
  <c r="R16" i="13"/>
  <c r="Q16" i="13"/>
  <c r="P16" i="13"/>
  <c r="O16" i="13"/>
  <c r="N16" i="13"/>
  <c r="M16" i="13"/>
  <c r="L16" i="13"/>
  <c r="K16" i="13"/>
  <c r="J16" i="13"/>
  <c r="I16" i="13"/>
  <c r="H16" i="13"/>
  <c r="G16" i="13"/>
  <c r="F16" i="13"/>
  <c r="E16" i="13"/>
  <c r="D16" i="13"/>
  <c r="C16" i="13"/>
  <c r="V15" i="13"/>
  <c r="U15" i="13"/>
  <c r="T15" i="13"/>
  <c r="S15" i="13"/>
  <c r="R15" i="13"/>
  <c r="Q15" i="13"/>
  <c r="P15" i="13"/>
  <c r="O15" i="13"/>
  <c r="N15" i="13"/>
  <c r="M15" i="13"/>
  <c r="L15" i="13"/>
  <c r="K15" i="13"/>
  <c r="J15" i="13"/>
  <c r="I15" i="13"/>
  <c r="H15" i="13"/>
  <c r="G15" i="13"/>
  <c r="F15" i="13"/>
  <c r="E15" i="13"/>
  <c r="D15" i="13"/>
  <c r="C15" i="13"/>
  <c r="V14" i="13"/>
  <c r="U14" i="13"/>
  <c r="T14" i="13"/>
  <c r="T17" i="13" s="1"/>
  <c r="S14" i="13"/>
  <c r="S17" i="13" s="1"/>
  <c r="R14" i="13"/>
  <c r="R17" i="13" s="1"/>
  <c r="Q14" i="13"/>
  <c r="Q17" i="13" s="1"/>
  <c r="P14" i="13"/>
  <c r="P17" i="13" s="1"/>
  <c r="O14" i="13"/>
  <c r="N14" i="13"/>
  <c r="M14" i="13"/>
  <c r="M17" i="13" s="1"/>
  <c r="L14" i="13"/>
  <c r="L17" i="13" s="1"/>
  <c r="K14" i="13"/>
  <c r="K17" i="13" s="1"/>
  <c r="J14" i="13"/>
  <c r="I14" i="13"/>
  <c r="H14" i="13"/>
  <c r="G14" i="13"/>
  <c r="F14" i="13"/>
  <c r="E14" i="13"/>
  <c r="E17" i="13" s="1"/>
  <c r="D14" i="13"/>
  <c r="C14" i="13"/>
  <c r="C17" i="13" s="1"/>
  <c r="V13" i="13"/>
  <c r="U13" i="13"/>
  <c r="T13" i="13"/>
  <c r="S13" i="13"/>
  <c r="R13" i="13"/>
  <c r="Q13" i="13"/>
  <c r="P13" i="13"/>
  <c r="O13" i="13"/>
  <c r="N13" i="13"/>
  <c r="M13" i="13"/>
  <c r="L13" i="13"/>
  <c r="K13" i="13"/>
  <c r="J13" i="13"/>
  <c r="I13" i="13"/>
  <c r="H13" i="13"/>
  <c r="G13" i="13"/>
  <c r="F13" i="13"/>
  <c r="E13" i="13"/>
  <c r="D13" i="13"/>
  <c r="C13" i="13"/>
  <c r="V12" i="13"/>
  <c r="U12" i="13"/>
  <c r="T12" i="13"/>
  <c r="S12" i="13"/>
  <c r="R12" i="13"/>
  <c r="Q12" i="13"/>
  <c r="P12" i="13"/>
  <c r="O12" i="13"/>
  <c r="N12" i="13"/>
  <c r="M12" i="13"/>
  <c r="L12" i="13"/>
  <c r="K12" i="13"/>
  <c r="J12" i="13"/>
  <c r="I12" i="13"/>
  <c r="H12" i="13"/>
  <c r="G12" i="13"/>
  <c r="F12" i="13"/>
  <c r="E12" i="13"/>
  <c r="D12" i="13"/>
  <c r="C12" i="13"/>
  <c r="V11" i="13"/>
  <c r="U11" i="13"/>
  <c r="T11" i="13"/>
  <c r="S11" i="13"/>
  <c r="R11" i="13"/>
  <c r="Q11" i="13"/>
  <c r="P11" i="13"/>
  <c r="O11" i="13"/>
  <c r="N11" i="13"/>
  <c r="M11" i="13"/>
  <c r="L11" i="13"/>
  <c r="K11" i="13"/>
  <c r="J11" i="13"/>
  <c r="I11" i="13"/>
  <c r="H11" i="13"/>
  <c r="G11" i="13"/>
  <c r="F11" i="13"/>
  <c r="E11" i="13"/>
  <c r="D11" i="13"/>
  <c r="C11" i="13"/>
  <c r="V10" i="13"/>
  <c r="U10" i="13"/>
  <c r="T10" i="13"/>
  <c r="S10" i="13"/>
  <c r="R10" i="13"/>
  <c r="Q10" i="13"/>
  <c r="P10" i="13"/>
  <c r="O10" i="13"/>
  <c r="N10" i="13"/>
  <c r="M10" i="13"/>
  <c r="L10" i="13"/>
  <c r="K10" i="13"/>
  <c r="J10" i="13"/>
  <c r="I10" i="13"/>
  <c r="H10" i="13"/>
  <c r="G10" i="13"/>
  <c r="F10" i="13"/>
  <c r="E10" i="13"/>
  <c r="D10" i="13"/>
  <c r="C10" i="13"/>
  <c r="V9" i="13"/>
  <c r="U9" i="13"/>
  <c r="T9" i="13"/>
  <c r="S9" i="13"/>
  <c r="R9" i="13"/>
  <c r="Q9" i="13"/>
  <c r="P9" i="13"/>
  <c r="O9" i="13"/>
  <c r="N9" i="13"/>
  <c r="M9" i="13"/>
  <c r="L9" i="13"/>
  <c r="K9" i="13"/>
  <c r="J9" i="13"/>
  <c r="I9" i="13"/>
  <c r="H9" i="13"/>
  <c r="G9" i="13"/>
  <c r="F9" i="13"/>
  <c r="E9" i="13"/>
  <c r="D9" i="13"/>
  <c r="C9" i="13"/>
  <c r="V8" i="13"/>
  <c r="A46" i="13" s="1"/>
  <c r="U8" i="13"/>
  <c r="A45" i="13" s="1"/>
  <c r="T8" i="13"/>
  <c r="A44" i="13" s="1"/>
  <c r="S8" i="13"/>
  <c r="A43" i="13" s="1"/>
  <c r="R8" i="13"/>
  <c r="A42" i="13" s="1"/>
  <c r="Q8" i="13"/>
  <c r="A41" i="13" s="1"/>
  <c r="P8" i="13"/>
  <c r="A40" i="13" s="1"/>
  <c r="O8" i="13"/>
  <c r="A39" i="13" s="1"/>
  <c r="N8" i="13"/>
  <c r="A38" i="13" s="1"/>
  <c r="M8" i="13"/>
  <c r="A37" i="13" s="1"/>
  <c r="L8" i="13"/>
  <c r="A36" i="13" s="1"/>
  <c r="K8" i="13"/>
  <c r="A35" i="13" s="1"/>
  <c r="J8" i="13"/>
  <c r="A34" i="13" s="1"/>
  <c r="I8" i="13"/>
  <c r="A33" i="13" s="1"/>
  <c r="H8" i="13"/>
  <c r="A32" i="13" s="1"/>
  <c r="G8" i="13"/>
  <c r="A31" i="13" s="1"/>
  <c r="F8" i="13"/>
  <c r="A30" i="13" s="1"/>
  <c r="E8" i="13"/>
  <c r="A29" i="13" s="1"/>
  <c r="D8" i="13"/>
  <c r="A28" i="13" s="1"/>
  <c r="C8" i="13"/>
  <c r="A27" i="13" s="1"/>
  <c r="C4" i="13"/>
  <c r="C3" i="13"/>
  <c r="C2" i="13"/>
  <c r="H1" i="13"/>
  <c r="C1" i="13"/>
  <c r="W46" i="12"/>
  <c r="V46" i="12"/>
  <c r="U46" i="12"/>
  <c r="T46" i="12"/>
  <c r="S46" i="12"/>
  <c r="R46" i="12"/>
  <c r="Q46" i="12"/>
  <c r="P46" i="12"/>
  <c r="O46" i="12"/>
  <c r="N46" i="12"/>
  <c r="M46" i="12"/>
  <c r="L46" i="12"/>
  <c r="K46" i="12"/>
  <c r="J46" i="12"/>
  <c r="I46" i="12"/>
  <c r="H46" i="12"/>
  <c r="G46" i="12"/>
  <c r="F46" i="12"/>
  <c r="E46" i="12"/>
  <c r="D46" i="12"/>
  <c r="V18" i="12" s="1"/>
  <c r="C46" i="12"/>
  <c r="W45" i="12"/>
  <c r="V45" i="12"/>
  <c r="U45" i="12"/>
  <c r="T45" i="12"/>
  <c r="S45" i="12"/>
  <c r="R45" i="12"/>
  <c r="Q45" i="12"/>
  <c r="P45" i="12"/>
  <c r="O45" i="12"/>
  <c r="N45" i="12"/>
  <c r="M45" i="12"/>
  <c r="L45" i="12"/>
  <c r="K45" i="12"/>
  <c r="J45" i="12"/>
  <c r="I45" i="12"/>
  <c r="H45" i="12"/>
  <c r="G45" i="12"/>
  <c r="F45" i="12"/>
  <c r="E45" i="12"/>
  <c r="D45" i="12"/>
  <c r="U18" i="12" s="1"/>
  <c r="C45" i="12"/>
  <c r="W44" i="12"/>
  <c r="V44" i="12"/>
  <c r="U44" i="12"/>
  <c r="T44" i="12"/>
  <c r="S44" i="12"/>
  <c r="R44" i="12"/>
  <c r="Q44" i="12"/>
  <c r="P44" i="12"/>
  <c r="O44" i="12"/>
  <c r="N44" i="12"/>
  <c r="M44" i="12"/>
  <c r="L44" i="12"/>
  <c r="K44" i="12"/>
  <c r="J44" i="12"/>
  <c r="I44" i="12"/>
  <c r="H44" i="12"/>
  <c r="G44" i="12"/>
  <c r="F44" i="12"/>
  <c r="E44" i="12"/>
  <c r="D44" i="12"/>
  <c r="T18" i="12" s="1"/>
  <c r="C44" i="12"/>
  <c r="W43" i="12"/>
  <c r="V43" i="12"/>
  <c r="U43" i="12"/>
  <c r="T43" i="12"/>
  <c r="S43" i="12"/>
  <c r="R43" i="12"/>
  <c r="Q43" i="12"/>
  <c r="P43" i="12"/>
  <c r="O43" i="12"/>
  <c r="N43" i="12"/>
  <c r="M43" i="12"/>
  <c r="L43" i="12"/>
  <c r="K43" i="12"/>
  <c r="J43" i="12"/>
  <c r="I43" i="12"/>
  <c r="H43" i="12"/>
  <c r="G43" i="12"/>
  <c r="F43" i="12"/>
  <c r="E43" i="12"/>
  <c r="D43" i="12"/>
  <c r="S18" i="12" s="1"/>
  <c r="C43" i="12"/>
  <c r="W42" i="12"/>
  <c r="V42" i="12"/>
  <c r="U42" i="12"/>
  <c r="T42" i="12"/>
  <c r="S42" i="12"/>
  <c r="R42" i="12"/>
  <c r="Q42" i="12"/>
  <c r="P42" i="12"/>
  <c r="O42" i="12"/>
  <c r="N42" i="12"/>
  <c r="M42" i="12"/>
  <c r="L42" i="12"/>
  <c r="K42" i="12"/>
  <c r="J42" i="12"/>
  <c r="I42" i="12"/>
  <c r="H42" i="12"/>
  <c r="G42" i="12"/>
  <c r="F42" i="12"/>
  <c r="E42" i="12"/>
  <c r="D42" i="12"/>
  <c r="R18" i="12" s="1"/>
  <c r="C42" i="12"/>
  <c r="W41" i="12"/>
  <c r="V41" i="12"/>
  <c r="U41" i="12"/>
  <c r="T41" i="12"/>
  <c r="S41" i="12"/>
  <c r="R41" i="12"/>
  <c r="Q41" i="12"/>
  <c r="P41" i="12"/>
  <c r="O41" i="12"/>
  <c r="N41" i="12"/>
  <c r="M41" i="12"/>
  <c r="L41" i="12"/>
  <c r="K41" i="12"/>
  <c r="J41" i="12"/>
  <c r="I41" i="12"/>
  <c r="H41" i="12"/>
  <c r="G41" i="12"/>
  <c r="F41" i="12"/>
  <c r="E41" i="12"/>
  <c r="D41" i="12"/>
  <c r="Q18" i="12" s="1"/>
  <c r="C41" i="12"/>
  <c r="W40" i="12"/>
  <c r="V40" i="12"/>
  <c r="U40" i="12"/>
  <c r="T40" i="12"/>
  <c r="S40" i="12"/>
  <c r="R40" i="12"/>
  <c r="Q40" i="12"/>
  <c r="P40" i="12"/>
  <c r="O40" i="12"/>
  <c r="N40" i="12"/>
  <c r="M40" i="12"/>
  <c r="L40" i="12"/>
  <c r="K40" i="12"/>
  <c r="J40" i="12"/>
  <c r="I40" i="12"/>
  <c r="H40" i="12"/>
  <c r="G40" i="12"/>
  <c r="F40" i="12"/>
  <c r="E40" i="12"/>
  <c r="D40" i="12"/>
  <c r="P18" i="12" s="1"/>
  <c r="C40" i="12"/>
  <c r="W39" i="12"/>
  <c r="V39" i="12"/>
  <c r="U39" i="12"/>
  <c r="T39" i="12"/>
  <c r="S39" i="12"/>
  <c r="R39" i="12"/>
  <c r="Q39" i="12"/>
  <c r="P39" i="12"/>
  <c r="O39" i="12"/>
  <c r="N39" i="12"/>
  <c r="M39" i="12"/>
  <c r="L39" i="12"/>
  <c r="K39" i="12"/>
  <c r="J39" i="12"/>
  <c r="I39" i="12"/>
  <c r="H39" i="12"/>
  <c r="G39" i="12"/>
  <c r="F39" i="12"/>
  <c r="E39" i="12"/>
  <c r="D39" i="12"/>
  <c r="O18" i="12" s="1"/>
  <c r="C39" i="12"/>
  <c r="W38" i="12"/>
  <c r="V38" i="12"/>
  <c r="U38" i="12"/>
  <c r="T38" i="12"/>
  <c r="S38" i="12"/>
  <c r="R38" i="12"/>
  <c r="Q38" i="12"/>
  <c r="P38" i="12"/>
  <c r="O38" i="12"/>
  <c r="N38" i="12"/>
  <c r="M38" i="12"/>
  <c r="L38" i="12"/>
  <c r="K38" i="12"/>
  <c r="J38" i="12"/>
  <c r="I38" i="12"/>
  <c r="H38" i="12"/>
  <c r="G38" i="12"/>
  <c r="F38" i="12"/>
  <c r="E38" i="12"/>
  <c r="D38" i="12"/>
  <c r="N18" i="12" s="1"/>
  <c r="C38" i="12"/>
  <c r="W37" i="12"/>
  <c r="V37" i="12"/>
  <c r="U37" i="12"/>
  <c r="T37" i="12"/>
  <c r="S37" i="12"/>
  <c r="R37" i="12"/>
  <c r="Q37" i="12"/>
  <c r="P37" i="12"/>
  <c r="O37" i="12"/>
  <c r="N37" i="12"/>
  <c r="M37" i="12"/>
  <c r="L37" i="12"/>
  <c r="K37" i="12"/>
  <c r="J37" i="12"/>
  <c r="I37" i="12"/>
  <c r="H37" i="12"/>
  <c r="G37" i="12"/>
  <c r="F37" i="12"/>
  <c r="E37" i="12"/>
  <c r="D37" i="12"/>
  <c r="M18" i="12" s="1"/>
  <c r="C37" i="12"/>
  <c r="W36" i="12"/>
  <c r="V36" i="12"/>
  <c r="U36" i="12"/>
  <c r="T36" i="12"/>
  <c r="S36" i="12"/>
  <c r="R36" i="12"/>
  <c r="Q36" i="12"/>
  <c r="P36" i="12"/>
  <c r="O36" i="12"/>
  <c r="N36" i="12"/>
  <c r="M36" i="12"/>
  <c r="L36" i="12"/>
  <c r="K36" i="12"/>
  <c r="J36" i="12"/>
  <c r="I36" i="12"/>
  <c r="H36" i="12"/>
  <c r="G36" i="12"/>
  <c r="F36" i="12"/>
  <c r="E36" i="12"/>
  <c r="D36" i="12"/>
  <c r="L18" i="12" s="1"/>
  <c r="C36" i="12"/>
  <c r="W35" i="12"/>
  <c r="V35" i="12"/>
  <c r="U35" i="12"/>
  <c r="T35" i="12"/>
  <c r="S35" i="12"/>
  <c r="R35" i="12"/>
  <c r="Q35" i="12"/>
  <c r="P35" i="12"/>
  <c r="O35" i="12"/>
  <c r="N35" i="12"/>
  <c r="M35" i="12"/>
  <c r="L35" i="12"/>
  <c r="K35" i="12"/>
  <c r="J35" i="12"/>
  <c r="I35" i="12"/>
  <c r="H35" i="12"/>
  <c r="G35" i="12"/>
  <c r="F35" i="12"/>
  <c r="E35" i="12"/>
  <c r="D35" i="12"/>
  <c r="K18" i="12" s="1"/>
  <c r="C35" i="12"/>
  <c r="W34" i="12"/>
  <c r="V34" i="12"/>
  <c r="U34" i="12"/>
  <c r="T34" i="12"/>
  <c r="S34" i="12"/>
  <c r="R34" i="12"/>
  <c r="Q34" i="12"/>
  <c r="P34" i="12"/>
  <c r="O34" i="12"/>
  <c r="N34" i="12"/>
  <c r="M34" i="12"/>
  <c r="L34" i="12"/>
  <c r="K34" i="12"/>
  <c r="J34" i="12"/>
  <c r="I34" i="12"/>
  <c r="H34" i="12"/>
  <c r="G34" i="12"/>
  <c r="F34" i="12"/>
  <c r="E34" i="12"/>
  <c r="D34" i="12"/>
  <c r="J18" i="12" s="1"/>
  <c r="C34" i="12"/>
  <c r="W33" i="12"/>
  <c r="V33" i="12"/>
  <c r="U33" i="12"/>
  <c r="T33" i="12"/>
  <c r="S33" i="12"/>
  <c r="R33" i="12"/>
  <c r="Q33" i="12"/>
  <c r="P33" i="12"/>
  <c r="O33" i="12"/>
  <c r="N33" i="12"/>
  <c r="M33" i="12"/>
  <c r="L33" i="12"/>
  <c r="K33" i="12"/>
  <c r="J33" i="12"/>
  <c r="I33" i="12"/>
  <c r="H33" i="12"/>
  <c r="G33" i="12"/>
  <c r="F33" i="12"/>
  <c r="E33" i="12"/>
  <c r="D33" i="12"/>
  <c r="I18" i="12" s="1"/>
  <c r="C33" i="12"/>
  <c r="W32" i="12"/>
  <c r="V32" i="12"/>
  <c r="U32" i="12"/>
  <c r="T32" i="12"/>
  <c r="S32" i="12"/>
  <c r="R32" i="12"/>
  <c r="Q32" i="12"/>
  <c r="P32" i="12"/>
  <c r="O32" i="12"/>
  <c r="N32" i="12"/>
  <c r="M32" i="12"/>
  <c r="L32" i="12"/>
  <c r="K32" i="12"/>
  <c r="J32" i="12"/>
  <c r="I32" i="12"/>
  <c r="H32" i="12"/>
  <c r="G32" i="12"/>
  <c r="F32" i="12"/>
  <c r="E32" i="12"/>
  <c r="D32" i="12"/>
  <c r="H18" i="12" s="1"/>
  <c r="C32" i="12"/>
  <c r="W31" i="12"/>
  <c r="V31" i="12"/>
  <c r="U31" i="12"/>
  <c r="T31" i="12"/>
  <c r="S31" i="12"/>
  <c r="R31" i="12"/>
  <c r="Q31" i="12"/>
  <c r="P31" i="12"/>
  <c r="O31" i="12"/>
  <c r="N31" i="12"/>
  <c r="M31" i="12"/>
  <c r="L31" i="12"/>
  <c r="K31" i="12"/>
  <c r="J31" i="12"/>
  <c r="I31" i="12"/>
  <c r="H31" i="12"/>
  <c r="G31" i="12"/>
  <c r="F31" i="12"/>
  <c r="E31" i="12"/>
  <c r="D31" i="12"/>
  <c r="G18" i="12" s="1"/>
  <c r="C31" i="12"/>
  <c r="W30" i="12"/>
  <c r="V30" i="12"/>
  <c r="U30" i="12"/>
  <c r="T30" i="12"/>
  <c r="S30" i="12"/>
  <c r="R30" i="12"/>
  <c r="Q30" i="12"/>
  <c r="P30" i="12"/>
  <c r="O30" i="12"/>
  <c r="N30" i="12"/>
  <c r="M30" i="12"/>
  <c r="L30" i="12"/>
  <c r="K30" i="12"/>
  <c r="J30" i="12"/>
  <c r="I30" i="12"/>
  <c r="H30" i="12"/>
  <c r="G30" i="12"/>
  <c r="F30" i="12"/>
  <c r="E30" i="12"/>
  <c r="D30" i="12"/>
  <c r="F18" i="12" s="1"/>
  <c r="C30" i="12"/>
  <c r="W29" i="12"/>
  <c r="V29" i="12"/>
  <c r="U29" i="12"/>
  <c r="T29" i="12"/>
  <c r="S29" i="12"/>
  <c r="R29" i="12"/>
  <c r="Q29" i="12"/>
  <c r="P29" i="12"/>
  <c r="O29" i="12"/>
  <c r="N29" i="12"/>
  <c r="M29" i="12"/>
  <c r="L29" i="12"/>
  <c r="K29" i="12"/>
  <c r="J29" i="12"/>
  <c r="I29" i="12"/>
  <c r="H29" i="12"/>
  <c r="G29" i="12"/>
  <c r="F29" i="12"/>
  <c r="E29" i="12"/>
  <c r="D29" i="12"/>
  <c r="E18" i="12" s="1"/>
  <c r="C29" i="12"/>
  <c r="W28" i="12"/>
  <c r="V28" i="12"/>
  <c r="U28" i="12"/>
  <c r="T28" i="12"/>
  <c r="S28" i="12"/>
  <c r="R28" i="12"/>
  <c r="Q28" i="12"/>
  <c r="P28" i="12"/>
  <c r="O28" i="12"/>
  <c r="N28" i="12"/>
  <c r="M28" i="12"/>
  <c r="L28" i="12"/>
  <c r="K28" i="12"/>
  <c r="J28" i="12"/>
  <c r="I28" i="12"/>
  <c r="H28" i="12"/>
  <c r="G28" i="12"/>
  <c r="F28" i="12"/>
  <c r="E28" i="12"/>
  <c r="D28" i="12"/>
  <c r="D18" i="12" s="1"/>
  <c r="C28" i="12"/>
  <c r="W27" i="12"/>
  <c r="V27" i="12"/>
  <c r="U27" i="12"/>
  <c r="T27" i="12"/>
  <c r="S27" i="12"/>
  <c r="R27" i="12"/>
  <c r="Q27" i="12"/>
  <c r="P27" i="12"/>
  <c r="O27" i="12"/>
  <c r="N27" i="12"/>
  <c r="M27" i="12"/>
  <c r="L27" i="12"/>
  <c r="K27" i="12"/>
  <c r="J27" i="12"/>
  <c r="I27" i="12"/>
  <c r="H27" i="12"/>
  <c r="G27" i="12"/>
  <c r="F27" i="12"/>
  <c r="E27" i="12"/>
  <c r="D27" i="12"/>
  <c r="C27" i="12"/>
  <c r="V20" i="12"/>
  <c r="V16" i="12"/>
  <c r="U16" i="12"/>
  <c r="T16" i="12"/>
  <c r="S16" i="12"/>
  <c r="R16" i="12"/>
  <c r="Q16" i="12"/>
  <c r="P16" i="12"/>
  <c r="O16" i="12"/>
  <c r="N16" i="12"/>
  <c r="M16" i="12"/>
  <c r="L16" i="12"/>
  <c r="K16" i="12"/>
  <c r="J16" i="12"/>
  <c r="I16" i="12"/>
  <c r="H16" i="12"/>
  <c r="G16" i="12"/>
  <c r="F16" i="12"/>
  <c r="E16" i="12"/>
  <c r="D16" i="12"/>
  <c r="C16" i="12"/>
  <c r="V15" i="12"/>
  <c r="U15" i="12"/>
  <c r="T15" i="12"/>
  <c r="S15" i="12"/>
  <c r="R15" i="12"/>
  <c r="Q15" i="12"/>
  <c r="P15" i="12"/>
  <c r="O15" i="12"/>
  <c r="N15" i="12"/>
  <c r="M15" i="12"/>
  <c r="L15" i="12"/>
  <c r="K15" i="12"/>
  <c r="J15" i="12"/>
  <c r="I15" i="12"/>
  <c r="H15" i="12"/>
  <c r="G15" i="12"/>
  <c r="F15" i="12"/>
  <c r="E15" i="12"/>
  <c r="D15" i="12"/>
  <c r="C15" i="12"/>
  <c r="V14" i="12"/>
  <c r="U14" i="12"/>
  <c r="U17" i="12" s="1"/>
  <c r="T14" i="12"/>
  <c r="T17" i="12" s="1"/>
  <c r="S14" i="12"/>
  <c r="R14" i="12"/>
  <c r="Q14" i="12"/>
  <c r="P14" i="12"/>
  <c r="P17" i="12" s="1"/>
  <c r="O14" i="12"/>
  <c r="O17" i="12" s="1"/>
  <c r="N14" i="12"/>
  <c r="N17" i="12" s="1"/>
  <c r="M14" i="12"/>
  <c r="L14" i="12"/>
  <c r="L17" i="12" s="1"/>
  <c r="K14" i="12"/>
  <c r="J14" i="12"/>
  <c r="J17" i="12" s="1"/>
  <c r="I14" i="12"/>
  <c r="I17" i="12" s="1"/>
  <c r="H14" i="12"/>
  <c r="H17" i="12" s="1"/>
  <c r="G14" i="12"/>
  <c r="G17" i="12" s="1"/>
  <c r="F14" i="12"/>
  <c r="F17" i="12" s="1"/>
  <c r="E14" i="12"/>
  <c r="D14" i="12"/>
  <c r="D17" i="12" s="1"/>
  <c r="C14" i="12"/>
  <c r="V13" i="12"/>
  <c r="U13" i="12"/>
  <c r="T13" i="12"/>
  <c r="S13" i="12"/>
  <c r="R13" i="12"/>
  <c r="Q13" i="12"/>
  <c r="P13" i="12"/>
  <c r="O13" i="12"/>
  <c r="N13" i="12"/>
  <c r="M13" i="12"/>
  <c r="L13" i="12"/>
  <c r="K13" i="12"/>
  <c r="J13" i="12"/>
  <c r="I13" i="12"/>
  <c r="H13" i="12"/>
  <c r="G13" i="12"/>
  <c r="F13" i="12"/>
  <c r="E13" i="12"/>
  <c r="D13" i="12"/>
  <c r="C13" i="12"/>
  <c r="V12" i="12"/>
  <c r="U12" i="12"/>
  <c r="T12" i="12"/>
  <c r="S12" i="12"/>
  <c r="R12" i="12"/>
  <c r="Q12" i="12"/>
  <c r="P12" i="12"/>
  <c r="O12" i="12"/>
  <c r="N12" i="12"/>
  <c r="M12" i="12"/>
  <c r="L12" i="12"/>
  <c r="K12" i="12"/>
  <c r="J12" i="12"/>
  <c r="I12" i="12"/>
  <c r="H12" i="12"/>
  <c r="G12" i="12"/>
  <c r="F12" i="12"/>
  <c r="E12" i="12"/>
  <c r="D12" i="12"/>
  <c r="C12" i="12"/>
  <c r="V11" i="12"/>
  <c r="U11" i="12"/>
  <c r="T11" i="12"/>
  <c r="S11" i="12"/>
  <c r="R11" i="12"/>
  <c r="Q11" i="12"/>
  <c r="P11" i="12"/>
  <c r="O11" i="12"/>
  <c r="N11" i="12"/>
  <c r="M11" i="12"/>
  <c r="L11" i="12"/>
  <c r="K11" i="12"/>
  <c r="J11" i="12"/>
  <c r="I11" i="12"/>
  <c r="H11" i="12"/>
  <c r="G11" i="12"/>
  <c r="F11" i="12"/>
  <c r="E11" i="12"/>
  <c r="D11" i="12"/>
  <c r="C11" i="12"/>
  <c r="V10" i="12"/>
  <c r="U10" i="12"/>
  <c r="T10" i="12"/>
  <c r="S10" i="12"/>
  <c r="R10" i="12"/>
  <c r="Q10" i="12"/>
  <c r="P10" i="12"/>
  <c r="O10" i="12"/>
  <c r="N10" i="12"/>
  <c r="M10" i="12"/>
  <c r="L10" i="12"/>
  <c r="K10" i="12"/>
  <c r="J10" i="12"/>
  <c r="I10" i="12"/>
  <c r="H10" i="12"/>
  <c r="G10" i="12"/>
  <c r="F10" i="12"/>
  <c r="E10" i="12"/>
  <c r="D10" i="12"/>
  <c r="C10" i="12"/>
  <c r="V9" i="12"/>
  <c r="U9" i="12"/>
  <c r="T9" i="12"/>
  <c r="S9" i="12"/>
  <c r="R9" i="12"/>
  <c r="Q9" i="12"/>
  <c r="P9" i="12"/>
  <c r="O9" i="12"/>
  <c r="N9" i="12"/>
  <c r="M9" i="12"/>
  <c r="L9" i="12"/>
  <c r="K9" i="12"/>
  <c r="J9" i="12"/>
  <c r="I9" i="12"/>
  <c r="H9" i="12"/>
  <c r="G9" i="12"/>
  <c r="F9" i="12"/>
  <c r="E9" i="12"/>
  <c r="D9" i="12"/>
  <c r="C9" i="12"/>
  <c r="V8" i="12"/>
  <c r="A46" i="12" s="1"/>
  <c r="U8" i="12"/>
  <c r="A45" i="12" s="1"/>
  <c r="T8" i="12"/>
  <c r="A44" i="12" s="1"/>
  <c r="S8" i="12"/>
  <c r="A43" i="12" s="1"/>
  <c r="R8" i="12"/>
  <c r="A42" i="12" s="1"/>
  <c r="Q8" i="12"/>
  <c r="A41" i="12" s="1"/>
  <c r="P8" i="12"/>
  <c r="A40" i="12" s="1"/>
  <c r="O8" i="12"/>
  <c r="A39" i="12" s="1"/>
  <c r="N8" i="12"/>
  <c r="A38" i="12" s="1"/>
  <c r="M8" i="12"/>
  <c r="A37" i="12" s="1"/>
  <c r="L8" i="12"/>
  <c r="A36" i="12" s="1"/>
  <c r="K8" i="12"/>
  <c r="A35" i="12" s="1"/>
  <c r="J8" i="12"/>
  <c r="A34" i="12" s="1"/>
  <c r="I8" i="12"/>
  <c r="A33" i="12" s="1"/>
  <c r="H8" i="12"/>
  <c r="A32" i="12" s="1"/>
  <c r="G8" i="12"/>
  <c r="A31" i="12" s="1"/>
  <c r="F8" i="12"/>
  <c r="A30" i="12" s="1"/>
  <c r="E8" i="12"/>
  <c r="A29" i="12" s="1"/>
  <c r="D8" i="12"/>
  <c r="A28" i="12" s="1"/>
  <c r="C8" i="12"/>
  <c r="A27" i="12" s="1"/>
  <c r="C4" i="12"/>
  <c r="C3" i="12"/>
  <c r="C2" i="12"/>
  <c r="H1" i="12"/>
  <c r="C1" i="12"/>
  <c r="W46" i="11"/>
  <c r="V46" i="11"/>
  <c r="U46" i="11"/>
  <c r="T46" i="11"/>
  <c r="S46" i="11"/>
  <c r="R46" i="11"/>
  <c r="Q46" i="11"/>
  <c r="P46" i="11"/>
  <c r="O46" i="11"/>
  <c r="N46" i="11"/>
  <c r="M46" i="11"/>
  <c r="L46" i="11"/>
  <c r="K46" i="11"/>
  <c r="J46" i="11"/>
  <c r="I46" i="11"/>
  <c r="H46" i="11"/>
  <c r="G46" i="11"/>
  <c r="F46" i="11"/>
  <c r="E46" i="11"/>
  <c r="D46" i="11"/>
  <c r="V18" i="11" s="1"/>
  <c r="C46" i="11"/>
  <c r="W45" i="11"/>
  <c r="V45" i="11"/>
  <c r="U45" i="11"/>
  <c r="T45" i="11"/>
  <c r="S45" i="11"/>
  <c r="R45" i="11"/>
  <c r="Q45" i="11"/>
  <c r="P45" i="11"/>
  <c r="O45" i="11"/>
  <c r="N45" i="11"/>
  <c r="M45" i="11"/>
  <c r="L45" i="11"/>
  <c r="K45" i="11"/>
  <c r="J45" i="11"/>
  <c r="I45" i="11"/>
  <c r="H45" i="11"/>
  <c r="G45" i="11"/>
  <c r="F45" i="11"/>
  <c r="E45" i="11"/>
  <c r="D45" i="11"/>
  <c r="U18" i="11" s="1"/>
  <c r="C45" i="11"/>
  <c r="W44" i="11"/>
  <c r="V44" i="11"/>
  <c r="U44" i="11"/>
  <c r="T44" i="11"/>
  <c r="S44" i="11"/>
  <c r="R44" i="11"/>
  <c r="Q44" i="11"/>
  <c r="P44" i="11"/>
  <c r="O44" i="11"/>
  <c r="N44" i="11"/>
  <c r="M44" i="11"/>
  <c r="L44" i="11"/>
  <c r="K44" i="11"/>
  <c r="J44" i="11"/>
  <c r="I44" i="11"/>
  <c r="H44" i="11"/>
  <c r="G44" i="11"/>
  <c r="F44" i="11"/>
  <c r="E44" i="11"/>
  <c r="D44" i="11"/>
  <c r="T18" i="11" s="1"/>
  <c r="C44" i="11"/>
  <c r="W43" i="11"/>
  <c r="V43" i="11"/>
  <c r="U43" i="11"/>
  <c r="T43" i="11"/>
  <c r="S43" i="11"/>
  <c r="R43" i="11"/>
  <c r="Q43" i="11"/>
  <c r="P43" i="11"/>
  <c r="O43" i="11"/>
  <c r="N43" i="11"/>
  <c r="M43" i="11"/>
  <c r="L43" i="11"/>
  <c r="K43" i="11"/>
  <c r="J43" i="11"/>
  <c r="I43" i="11"/>
  <c r="H43" i="11"/>
  <c r="G43" i="11"/>
  <c r="F43" i="11"/>
  <c r="E43" i="11"/>
  <c r="D43" i="11"/>
  <c r="S18" i="11" s="1"/>
  <c r="C43" i="11"/>
  <c r="W42" i="11"/>
  <c r="V42" i="11"/>
  <c r="U42" i="11"/>
  <c r="T42" i="11"/>
  <c r="S42" i="11"/>
  <c r="R42" i="11"/>
  <c r="Q42" i="11"/>
  <c r="P42" i="11"/>
  <c r="O42" i="11"/>
  <c r="N42" i="11"/>
  <c r="M42" i="11"/>
  <c r="L42" i="11"/>
  <c r="K42" i="11"/>
  <c r="J42" i="11"/>
  <c r="I42" i="11"/>
  <c r="H42" i="11"/>
  <c r="G42" i="11"/>
  <c r="F42" i="11"/>
  <c r="E42" i="11"/>
  <c r="D42" i="11"/>
  <c r="R18" i="11" s="1"/>
  <c r="C42" i="11"/>
  <c r="W41" i="11"/>
  <c r="V41" i="11"/>
  <c r="U41" i="11"/>
  <c r="T41" i="11"/>
  <c r="S41" i="11"/>
  <c r="R41" i="11"/>
  <c r="Q41" i="11"/>
  <c r="P41" i="11"/>
  <c r="O41" i="11"/>
  <c r="N41" i="11"/>
  <c r="M41" i="11"/>
  <c r="L41" i="11"/>
  <c r="K41" i="11"/>
  <c r="J41" i="11"/>
  <c r="I41" i="11"/>
  <c r="H41" i="11"/>
  <c r="G41" i="11"/>
  <c r="F41" i="11"/>
  <c r="E41" i="11"/>
  <c r="D41" i="11"/>
  <c r="Q18" i="11" s="1"/>
  <c r="C41" i="11"/>
  <c r="W40" i="11"/>
  <c r="V40" i="11"/>
  <c r="U40" i="11"/>
  <c r="T40" i="11"/>
  <c r="S40" i="11"/>
  <c r="R40" i="11"/>
  <c r="Q40" i="11"/>
  <c r="P40" i="11"/>
  <c r="O40" i="11"/>
  <c r="N40" i="11"/>
  <c r="M40" i="11"/>
  <c r="L40" i="11"/>
  <c r="K40" i="11"/>
  <c r="J40" i="11"/>
  <c r="I40" i="11"/>
  <c r="H40" i="11"/>
  <c r="G40" i="11"/>
  <c r="F40" i="11"/>
  <c r="E40" i="11"/>
  <c r="D40" i="11"/>
  <c r="P18" i="11" s="1"/>
  <c r="C40" i="11"/>
  <c r="W39" i="11"/>
  <c r="V39" i="11"/>
  <c r="U39" i="11"/>
  <c r="T39" i="11"/>
  <c r="S39" i="11"/>
  <c r="R39" i="11"/>
  <c r="Q39" i="11"/>
  <c r="P39" i="11"/>
  <c r="O39" i="11"/>
  <c r="N39" i="11"/>
  <c r="M39" i="11"/>
  <c r="L39" i="11"/>
  <c r="K39" i="11"/>
  <c r="J39" i="11"/>
  <c r="I39" i="11"/>
  <c r="H39" i="11"/>
  <c r="G39" i="11"/>
  <c r="F39" i="11"/>
  <c r="E39" i="11"/>
  <c r="D39" i="11"/>
  <c r="O18" i="11" s="1"/>
  <c r="C39" i="11"/>
  <c r="W38" i="11"/>
  <c r="V38" i="11"/>
  <c r="U38" i="11"/>
  <c r="T38" i="11"/>
  <c r="S38" i="11"/>
  <c r="R38" i="11"/>
  <c r="Q38" i="11"/>
  <c r="P38" i="11"/>
  <c r="O38" i="11"/>
  <c r="N38" i="11"/>
  <c r="M38" i="11"/>
  <c r="L38" i="11"/>
  <c r="K38" i="11"/>
  <c r="J38" i="11"/>
  <c r="I38" i="11"/>
  <c r="H38" i="11"/>
  <c r="G38" i="11"/>
  <c r="F38" i="11"/>
  <c r="E38" i="11"/>
  <c r="D38" i="11"/>
  <c r="N18" i="11" s="1"/>
  <c r="C38" i="11"/>
  <c r="W37" i="11"/>
  <c r="V37" i="11"/>
  <c r="U37" i="11"/>
  <c r="T37" i="11"/>
  <c r="S37" i="11"/>
  <c r="R37" i="11"/>
  <c r="Q37" i="11"/>
  <c r="P37" i="11"/>
  <c r="O37" i="11"/>
  <c r="N37" i="11"/>
  <c r="M37" i="11"/>
  <c r="L37" i="11"/>
  <c r="K37" i="11"/>
  <c r="J37" i="11"/>
  <c r="I37" i="11"/>
  <c r="H37" i="11"/>
  <c r="G37" i="11"/>
  <c r="F37" i="11"/>
  <c r="E37" i="11"/>
  <c r="D37" i="11"/>
  <c r="M18" i="11" s="1"/>
  <c r="C37" i="11"/>
  <c r="W36" i="11"/>
  <c r="V36" i="11"/>
  <c r="U36" i="11"/>
  <c r="T36" i="11"/>
  <c r="S36" i="11"/>
  <c r="R36" i="11"/>
  <c r="Q36" i="11"/>
  <c r="P36" i="11"/>
  <c r="O36" i="11"/>
  <c r="N36" i="11"/>
  <c r="M36" i="11"/>
  <c r="L36" i="11"/>
  <c r="K36" i="11"/>
  <c r="J36" i="11"/>
  <c r="I36" i="11"/>
  <c r="H36" i="11"/>
  <c r="G36" i="11"/>
  <c r="F36" i="11"/>
  <c r="E36" i="11"/>
  <c r="D36" i="11"/>
  <c r="L18" i="11" s="1"/>
  <c r="C36" i="11"/>
  <c r="W35" i="11"/>
  <c r="V35" i="11"/>
  <c r="U35" i="11"/>
  <c r="T35" i="11"/>
  <c r="S35" i="11"/>
  <c r="R35" i="11"/>
  <c r="Q35" i="11"/>
  <c r="P35" i="11"/>
  <c r="O35" i="11"/>
  <c r="N35" i="11"/>
  <c r="M35" i="11"/>
  <c r="L35" i="11"/>
  <c r="K35" i="11"/>
  <c r="J35" i="11"/>
  <c r="I35" i="11"/>
  <c r="H35" i="11"/>
  <c r="G35" i="11"/>
  <c r="F35" i="11"/>
  <c r="E35" i="11"/>
  <c r="D35" i="11"/>
  <c r="K18" i="11" s="1"/>
  <c r="C35" i="11"/>
  <c r="W34" i="11"/>
  <c r="V34" i="11"/>
  <c r="U34" i="11"/>
  <c r="T34" i="11"/>
  <c r="S34" i="11"/>
  <c r="R34" i="11"/>
  <c r="Q34" i="11"/>
  <c r="P34" i="11"/>
  <c r="O34" i="11"/>
  <c r="N34" i="11"/>
  <c r="M34" i="11"/>
  <c r="L34" i="11"/>
  <c r="K34" i="11"/>
  <c r="J34" i="11"/>
  <c r="I34" i="11"/>
  <c r="H34" i="11"/>
  <c r="G34" i="11"/>
  <c r="F34" i="11"/>
  <c r="E34" i="11"/>
  <c r="D34" i="11"/>
  <c r="J18" i="11" s="1"/>
  <c r="C34" i="11"/>
  <c r="W33" i="11"/>
  <c r="V33" i="11"/>
  <c r="U33" i="11"/>
  <c r="T33" i="11"/>
  <c r="S33" i="11"/>
  <c r="R33" i="11"/>
  <c r="Q33" i="11"/>
  <c r="P33" i="11"/>
  <c r="O33" i="11"/>
  <c r="N33" i="11"/>
  <c r="M33" i="11"/>
  <c r="L33" i="11"/>
  <c r="K33" i="11"/>
  <c r="J33" i="11"/>
  <c r="I33" i="11"/>
  <c r="H33" i="11"/>
  <c r="G33" i="11"/>
  <c r="F33" i="11"/>
  <c r="E33" i="11"/>
  <c r="D33" i="11"/>
  <c r="I18" i="11" s="1"/>
  <c r="C33" i="11"/>
  <c r="W32" i="11"/>
  <c r="V32" i="11"/>
  <c r="U32" i="11"/>
  <c r="T32" i="11"/>
  <c r="S32" i="11"/>
  <c r="R32" i="11"/>
  <c r="Q32" i="11"/>
  <c r="P32" i="11"/>
  <c r="O32" i="11"/>
  <c r="N32" i="11"/>
  <c r="M32" i="11"/>
  <c r="L32" i="11"/>
  <c r="K32" i="11"/>
  <c r="J32" i="11"/>
  <c r="I32" i="11"/>
  <c r="H32" i="11"/>
  <c r="G32" i="11"/>
  <c r="F32" i="11"/>
  <c r="E32" i="11"/>
  <c r="D32" i="11"/>
  <c r="H18" i="11" s="1"/>
  <c r="C32" i="11"/>
  <c r="W31" i="11"/>
  <c r="V31" i="11"/>
  <c r="U31" i="11"/>
  <c r="T31" i="11"/>
  <c r="S31" i="11"/>
  <c r="R31" i="11"/>
  <c r="Q31" i="11"/>
  <c r="P31" i="11"/>
  <c r="O31" i="11"/>
  <c r="N31" i="11"/>
  <c r="M31" i="11"/>
  <c r="L31" i="11"/>
  <c r="K31" i="11"/>
  <c r="J31" i="11"/>
  <c r="I31" i="11"/>
  <c r="H31" i="11"/>
  <c r="G31" i="11"/>
  <c r="F31" i="11"/>
  <c r="E31" i="11"/>
  <c r="D31" i="11"/>
  <c r="G18" i="11" s="1"/>
  <c r="C31" i="11"/>
  <c r="W30" i="11"/>
  <c r="V30" i="11"/>
  <c r="U30" i="11"/>
  <c r="T30" i="11"/>
  <c r="S30" i="11"/>
  <c r="R30" i="11"/>
  <c r="Q30" i="11"/>
  <c r="P30" i="11"/>
  <c r="O30" i="11"/>
  <c r="N30" i="11"/>
  <c r="M30" i="11"/>
  <c r="L30" i="11"/>
  <c r="K30" i="11"/>
  <c r="J30" i="11"/>
  <c r="I30" i="11"/>
  <c r="H30" i="11"/>
  <c r="G30" i="11"/>
  <c r="F30" i="11"/>
  <c r="E30" i="11"/>
  <c r="D30" i="11"/>
  <c r="F18" i="11" s="1"/>
  <c r="C30" i="11"/>
  <c r="W29" i="11"/>
  <c r="V29" i="11"/>
  <c r="U29" i="11"/>
  <c r="T29" i="11"/>
  <c r="S29" i="11"/>
  <c r="R29" i="11"/>
  <c r="Q29" i="11"/>
  <c r="P29" i="11"/>
  <c r="O29" i="11"/>
  <c r="N29" i="11"/>
  <c r="M29" i="11"/>
  <c r="L29" i="11"/>
  <c r="K29" i="11"/>
  <c r="J29" i="11"/>
  <c r="I29" i="11"/>
  <c r="H29" i="11"/>
  <c r="G29" i="11"/>
  <c r="F29" i="11"/>
  <c r="E29" i="11"/>
  <c r="D29" i="11"/>
  <c r="E18" i="11" s="1"/>
  <c r="C29" i="11"/>
  <c r="W28" i="11"/>
  <c r="V28" i="11"/>
  <c r="U28" i="11"/>
  <c r="T28" i="11"/>
  <c r="S28" i="11"/>
  <c r="R28" i="11"/>
  <c r="Q28" i="11"/>
  <c r="P28" i="11"/>
  <c r="O28" i="11"/>
  <c r="N28" i="11"/>
  <c r="M28" i="11"/>
  <c r="L28" i="11"/>
  <c r="K28" i="11"/>
  <c r="J28" i="11"/>
  <c r="I28" i="11"/>
  <c r="H28" i="11"/>
  <c r="G28" i="11"/>
  <c r="F28" i="11"/>
  <c r="E28" i="11"/>
  <c r="D28" i="11"/>
  <c r="D18" i="11" s="1"/>
  <c r="C28" i="11"/>
  <c r="W27" i="11"/>
  <c r="V27" i="11"/>
  <c r="U27" i="11"/>
  <c r="T27" i="11"/>
  <c r="S27" i="11"/>
  <c r="R27" i="11"/>
  <c r="Q27" i="11"/>
  <c r="P27" i="11"/>
  <c r="O27" i="11"/>
  <c r="N27" i="11"/>
  <c r="M27" i="11"/>
  <c r="L27" i="11"/>
  <c r="K27" i="11"/>
  <c r="J27" i="11"/>
  <c r="I27" i="11"/>
  <c r="H27" i="11"/>
  <c r="G27" i="11"/>
  <c r="F27" i="11"/>
  <c r="E27" i="11"/>
  <c r="D27" i="11"/>
  <c r="C27" i="11"/>
  <c r="V20" i="11"/>
  <c r="V16" i="11"/>
  <c r="U16" i="11"/>
  <c r="T16" i="11"/>
  <c r="S16" i="11"/>
  <c r="R16" i="11"/>
  <c r="Q16" i="11"/>
  <c r="P16" i="11"/>
  <c r="O16" i="11"/>
  <c r="N16" i="11"/>
  <c r="M16" i="11"/>
  <c r="L16" i="11"/>
  <c r="K16" i="11"/>
  <c r="J16" i="11"/>
  <c r="I16" i="11"/>
  <c r="H16" i="11"/>
  <c r="G16" i="11"/>
  <c r="F16" i="11"/>
  <c r="E16" i="11"/>
  <c r="D16" i="11"/>
  <c r="C16" i="11"/>
  <c r="V15" i="11"/>
  <c r="U15" i="11"/>
  <c r="T15" i="11"/>
  <c r="S15" i="11"/>
  <c r="R15" i="11"/>
  <c r="Q15" i="11"/>
  <c r="P15" i="11"/>
  <c r="O15" i="11"/>
  <c r="N15" i="11"/>
  <c r="M15" i="11"/>
  <c r="L15" i="11"/>
  <c r="K15" i="11"/>
  <c r="J15" i="11"/>
  <c r="I15" i="11"/>
  <c r="H15" i="11"/>
  <c r="G15" i="11"/>
  <c r="F15" i="11"/>
  <c r="E15" i="11"/>
  <c r="D15" i="11"/>
  <c r="C15" i="11"/>
  <c r="V14" i="11"/>
  <c r="U14" i="11"/>
  <c r="T14" i="11"/>
  <c r="T17" i="11" s="1"/>
  <c r="S14" i="11"/>
  <c r="S17" i="11" s="1"/>
  <c r="R14" i="11"/>
  <c r="R17" i="11" s="1"/>
  <c r="Q14" i="11"/>
  <c r="Q17" i="11" s="1"/>
  <c r="P14" i="11"/>
  <c r="O14" i="11"/>
  <c r="N14" i="11"/>
  <c r="M14" i="11"/>
  <c r="M17" i="11" s="1"/>
  <c r="L14" i="11"/>
  <c r="L17" i="11" s="1"/>
  <c r="K14" i="11"/>
  <c r="K17" i="11" s="1"/>
  <c r="J14" i="11"/>
  <c r="I14" i="11"/>
  <c r="I17" i="11" s="1"/>
  <c r="H14" i="11"/>
  <c r="G14" i="11"/>
  <c r="F14" i="11"/>
  <c r="E14" i="11"/>
  <c r="E17" i="11" s="1"/>
  <c r="D14" i="11"/>
  <c r="D17" i="11" s="1"/>
  <c r="C14" i="11"/>
  <c r="C17" i="11" s="1"/>
  <c r="V13" i="11"/>
  <c r="U13" i="11"/>
  <c r="T13" i="11"/>
  <c r="S13" i="11"/>
  <c r="R13" i="11"/>
  <c r="Q13" i="11"/>
  <c r="P13" i="11"/>
  <c r="O13" i="11"/>
  <c r="N13" i="11"/>
  <c r="M13" i="11"/>
  <c r="L13" i="11"/>
  <c r="K13" i="11"/>
  <c r="J13" i="11"/>
  <c r="I13" i="11"/>
  <c r="H13" i="11"/>
  <c r="G13" i="11"/>
  <c r="F13" i="11"/>
  <c r="E13" i="11"/>
  <c r="D13" i="11"/>
  <c r="C13" i="11"/>
  <c r="V12" i="11"/>
  <c r="U12" i="11"/>
  <c r="T12" i="11"/>
  <c r="S12" i="11"/>
  <c r="R12" i="11"/>
  <c r="Q12" i="11"/>
  <c r="P12" i="11"/>
  <c r="O12" i="11"/>
  <c r="N12" i="11"/>
  <c r="M12" i="11"/>
  <c r="L12" i="11"/>
  <c r="K12" i="11"/>
  <c r="J12" i="11"/>
  <c r="I12" i="11"/>
  <c r="H12" i="11"/>
  <c r="G12" i="11"/>
  <c r="F12" i="11"/>
  <c r="E12" i="11"/>
  <c r="D12" i="11"/>
  <c r="C12" i="11"/>
  <c r="V11" i="11"/>
  <c r="U11" i="11"/>
  <c r="T11" i="11"/>
  <c r="S11" i="11"/>
  <c r="R11" i="11"/>
  <c r="Q11" i="11"/>
  <c r="P11" i="11"/>
  <c r="O11" i="11"/>
  <c r="N11" i="11"/>
  <c r="M11" i="11"/>
  <c r="L11" i="11"/>
  <c r="K11" i="11"/>
  <c r="J11" i="11"/>
  <c r="I11" i="11"/>
  <c r="H11" i="11"/>
  <c r="G11" i="11"/>
  <c r="F11" i="11"/>
  <c r="E11" i="11"/>
  <c r="D11" i="11"/>
  <c r="C11" i="11"/>
  <c r="V10" i="11"/>
  <c r="U10" i="11"/>
  <c r="T10" i="11"/>
  <c r="S10" i="11"/>
  <c r="R10" i="11"/>
  <c r="Q10" i="11"/>
  <c r="P10" i="11"/>
  <c r="O10" i="11"/>
  <c r="N10" i="11"/>
  <c r="M10" i="11"/>
  <c r="L10" i="11"/>
  <c r="K10" i="11"/>
  <c r="J10" i="11"/>
  <c r="I10" i="11"/>
  <c r="H10" i="11"/>
  <c r="G10" i="11"/>
  <c r="F10" i="11"/>
  <c r="E10" i="11"/>
  <c r="D10" i="11"/>
  <c r="C10" i="11"/>
  <c r="V9" i="11"/>
  <c r="U9" i="11"/>
  <c r="T9" i="11"/>
  <c r="S9" i="11"/>
  <c r="R9" i="11"/>
  <c r="Q9" i="11"/>
  <c r="P9" i="11"/>
  <c r="O9" i="11"/>
  <c r="N9" i="11"/>
  <c r="M9" i="11"/>
  <c r="L9" i="11"/>
  <c r="K9" i="11"/>
  <c r="J9" i="11"/>
  <c r="I9" i="11"/>
  <c r="H9" i="11"/>
  <c r="G9" i="11"/>
  <c r="F9" i="11"/>
  <c r="E9" i="11"/>
  <c r="D9" i="11"/>
  <c r="C9" i="11"/>
  <c r="V8" i="11"/>
  <c r="A46" i="11" s="1"/>
  <c r="U8" i="11"/>
  <c r="A45" i="11" s="1"/>
  <c r="T8" i="11"/>
  <c r="A44" i="11" s="1"/>
  <c r="S8" i="11"/>
  <c r="A43" i="11" s="1"/>
  <c r="R8" i="11"/>
  <c r="A42" i="11" s="1"/>
  <c r="Q8" i="11"/>
  <c r="A41" i="11" s="1"/>
  <c r="P8" i="11"/>
  <c r="A40" i="11" s="1"/>
  <c r="O8" i="11"/>
  <c r="A39" i="11" s="1"/>
  <c r="N8" i="11"/>
  <c r="A38" i="11" s="1"/>
  <c r="M8" i="11"/>
  <c r="A37" i="11" s="1"/>
  <c r="L8" i="11"/>
  <c r="A36" i="11" s="1"/>
  <c r="K8" i="11"/>
  <c r="A35" i="11" s="1"/>
  <c r="J8" i="11"/>
  <c r="A34" i="11" s="1"/>
  <c r="I8" i="11"/>
  <c r="A33" i="11" s="1"/>
  <c r="H8" i="11"/>
  <c r="A32" i="11" s="1"/>
  <c r="G8" i="11"/>
  <c r="A31" i="11" s="1"/>
  <c r="F8" i="11"/>
  <c r="A30" i="11" s="1"/>
  <c r="E8" i="11"/>
  <c r="A29" i="11" s="1"/>
  <c r="D8" i="11"/>
  <c r="A28" i="11" s="1"/>
  <c r="C8" i="11"/>
  <c r="A27" i="11" s="1"/>
  <c r="C4" i="11"/>
  <c r="C3" i="11"/>
  <c r="C2" i="11"/>
  <c r="H1" i="11"/>
  <c r="C1" i="11"/>
  <c r="D8" i="2"/>
  <c r="A28" i="2" s="1"/>
  <c r="E8" i="2"/>
  <c r="A29" i="2" s="1"/>
  <c r="F8" i="2"/>
  <c r="A30" i="2" s="1"/>
  <c r="G8" i="2"/>
  <c r="A31" i="2" s="1"/>
  <c r="H8" i="2"/>
  <c r="A32" i="2" s="1"/>
  <c r="I8" i="2"/>
  <c r="A33" i="2" s="1"/>
  <c r="J8" i="2"/>
  <c r="A34" i="2" s="1"/>
  <c r="K8" i="2"/>
  <c r="A35" i="2" s="1"/>
  <c r="L8" i="2"/>
  <c r="A36" i="2" s="1"/>
  <c r="M8" i="2"/>
  <c r="A37" i="2" s="1"/>
  <c r="N8" i="2"/>
  <c r="A38" i="2" s="1"/>
  <c r="O8" i="2"/>
  <c r="A39" i="2" s="1"/>
  <c r="P8" i="2"/>
  <c r="A40" i="2" s="1"/>
  <c r="Q8" i="2"/>
  <c r="A41" i="2" s="1"/>
  <c r="R8" i="2"/>
  <c r="A42" i="2" s="1"/>
  <c r="S8" i="2"/>
  <c r="A43" i="2" s="1"/>
  <c r="T8" i="2"/>
  <c r="A44" i="2" s="1"/>
  <c r="U8" i="2"/>
  <c r="A45" i="2" s="1"/>
  <c r="V8" i="2"/>
  <c r="D9" i="2"/>
  <c r="E9" i="2"/>
  <c r="F9" i="2"/>
  <c r="G9" i="2"/>
  <c r="H9" i="2"/>
  <c r="I9" i="2"/>
  <c r="J9" i="2"/>
  <c r="K9" i="2"/>
  <c r="L9" i="2"/>
  <c r="M9" i="2"/>
  <c r="N9" i="2"/>
  <c r="O9" i="2"/>
  <c r="P9" i="2"/>
  <c r="Q9" i="2"/>
  <c r="R9" i="2"/>
  <c r="S9" i="2"/>
  <c r="T9" i="2"/>
  <c r="U9" i="2"/>
  <c r="V9" i="2"/>
  <c r="D10" i="2"/>
  <c r="E10" i="2"/>
  <c r="F10" i="2"/>
  <c r="G10" i="2"/>
  <c r="H10" i="2"/>
  <c r="I10" i="2"/>
  <c r="J10" i="2"/>
  <c r="K10" i="2"/>
  <c r="L10" i="2"/>
  <c r="M10" i="2"/>
  <c r="N10" i="2"/>
  <c r="O10" i="2"/>
  <c r="P10" i="2"/>
  <c r="Q10" i="2"/>
  <c r="R10" i="2"/>
  <c r="S10" i="2"/>
  <c r="T10" i="2"/>
  <c r="U10" i="2"/>
  <c r="V10" i="2"/>
  <c r="D11" i="2"/>
  <c r="E11" i="2"/>
  <c r="F11" i="2"/>
  <c r="G11" i="2"/>
  <c r="H11" i="2"/>
  <c r="I11" i="2"/>
  <c r="J11" i="2"/>
  <c r="K11" i="2"/>
  <c r="L11" i="2"/>
  <c r="M11" i="2"/>
  <c r="N11" i="2"/>
  <c r="O11" i="2"/>
  <c r="P11" i="2"/>
  <c r="Q11" i="2"/>
  <c r="R11" i="2"/>
  <c r="S11" i="2"/>
  <c r="T11" i="2"/>
  <c r="U11" i="2"/>
  <c r="V11" i="2"/>
  <c r="D12" i="2"/>
  <c r="E12" i="2"/>
  <c r="F12" i="2"/>
  <c r="G12" i="2"/>
  <c r="H12" i="2"/>
  <c r="I12" i="2"/>
  <c r="J12" i="2"/>
  <c r="K12" i="2"/>
  <c r="L12" i="2"/>
  <c r="M12" i="2"/>
  <c r="N12" i="2"/>
  <c r="O12" i="2"/>
  <c r="P12" i="2"/>
  <c r="Q12" i="2"/>
  <c r="R12" i="2"/>
  <c r="S12" i="2"/>
  <c r="T12" i="2"/>
  <c r="U12" i="2"/>
  <c r="V12" i="2"/>
  <c r="D13" i="2"/>
  <c r="E13" i="2"/>
  <c r="F13" i="2"/>
  <c r="G13" i="2"/>
  <c r="H13" i="2"/>
  <c r="I13" i="2"/>
  <c r="J13" i="2"/>
  <c r="K13" i="2"/>
  <c r="L13" i="2"/>
  <c r="M13" i="2"/>
  <c r="N13" i="2"/>
  <c r="O13" i="2"/>
  <c r="P13" i="2"/>
  <c r="Q13" i="2"/>
  <c r="R13" i="2"/>
  <c r="S13" i="2"/>
  <c r="T13" i="2"/>
  <c r="U13" i="2"/>
  <c r="V13" i="2"/>
  <c r="D14" i="2"/>
  <c r="E14" i="2"/>
  <c r="F14" i="2"/>
  <c r="F17" i="2" s="1"/>
  <c r="G14" i="2"/>
  <c r="H14" i="2"/>
  <c r="I14" i="2"/>
  <c r="J14" i="2"/>
  <c r="K14" i="2"/>
  <c r="L14" i="2"/>
  <c r="L17" i="2" s="1"/>
  <c r="M14" i="2"/>
  <c r="N14" i="2"/>
  <c r="O14" i="2"/>
  <c r="P14" i="2"/>
  <c r="Q14" i="2"/>
  <c r="R14" i="2"/>
  <c r="S14" i="2"/>
  <c r="T14" i="2"/>
  <c r="T17" i="2" s="1"/>
  <c r="U14" i="2"/>
  <c r="V14" i="2"/>
  <c r="D15" i="2"/>
  <c r="E15" i="2"/>
  <c r="F15" i="2"/>
  <c r="G15" i="2"/>
  <c r="H15" i="2"/>
  <c r="I15" i="2"/>
  <c r="J15" i="2"/>
  <c r="K15" i="2"/>
  <c r="L15" i="2"/>
  <c r="M15" i="2"/>
  <c r="N15" i="2"/>
  <c r="O15" i="2"/>
  <c r="P15" i="2"/>
  <c r="Q15" i="2"/>
  <c r="R15" i="2"/>
  <c r="S15" i="2"/>
  <c r="T15" i="2"/>
  <c r="U15" i="2"/>
  <c r="V15" i="2"/>
  <c r="D16" i="2"/>
  <c r="E16" i="2"/>
  <c r="F16" i="2"/>
  <c r="G16" i="2"/>
  <c r="H16" i="2"/>
  <c r="I16" i="2"/>
  <c r="J16" i="2"/>
  <c r="K16" i="2"/>
  <c r="L16" i="2"/>
  <c r="M16" i="2"/>
  <c r="N16" i="2"/>
  <c r="O16" i="2"/>
  <c r="P16" i="2"/>
  <c r="Q16" i="2"/>
  <c r="R16" i="2"/>
  <c r="S16" i="2"/>
  <c r="T16" i="2"/>
  <c r="U16" i="2"/>
  <c r="V16" i="2"/>
  <c r="C9" i="2"/>
  <c r="C10" i="2"/>
  <c r="C11" i="2"/>
  <c r="C12" i="2"/>
  <c r="C13" i="2"/>
  <c r="C14" i="2"/>
  <c r="C15" i="2"/>
  <c r="C16" i="2"/>
  <c r="C8" i="2"/>
  <c r="A27" i="2" s="1"/>
  <c r="H1" i="2"/>
  <c r="C4" i="2"/>
  <c r="C3" i="2"/>
  <c r="C2" i="2"/>
  <c r="C1" i="2"/>
  <c r="W46" i="2"/>
  <c r="V46" i="2"/>
  <c r="U46" i="2"/>
  <c r="T46" i="2"/>
  <c r="S46" i="2"/>
  <c r="R46" i="2"/>
  <c r="Q46" i="2"/>
  <c r="P46" i="2"/>
  <c r="O46" i="2"/>
  <c r="N46" i="2"/>
  <c r="M46" i="2"/>
  <c r="L46" i="2"/>
  <c r="K46" i="2"/>
  <c r="J46" i="2"/>
  <c r="I46" i="2"/>
  <c r="H46" i="2"/>
  <c r="G46" i="2"/>
  <c r="F46" i="2"/>
  <c r="E46" i="2"/>
  <c r="D46" i="2"/>
  <c r="V18" i="2" s="1"/>
  <c r="C46" i="2"/>
  <c r="A46" i="2"/>
  <c r="W45" i="2"/>
  <c r="V45" i="2"/>
  <c r="U45" i="2"/>
  <c r="T45" i="2"/>
  <c r="S45" i="2"/>
  <c r="R45" i="2"/>
  <c r="Q45" i="2"/>
  <c r="P45" i="2"/>
  <c r="O45" i="2"/>
  <c r="N45" i="2"/>
  <c r="M45" i="2"/>
  <c r="L45" i="2"/>
  <c r="K45" i="2"/>
  <c r="J45" i="2"/>
  <c r="I45" i="2"/>
  <c r="H45" i="2"/>
  <c r="G45" i="2"/>
  <c r="F45" i="2"/>
  <c r="E45" i="2"/>
  <c r="D45" i="2"/>
  <c r="U18" i="2" s="1"/>
  <c r="C45" i="2"/>
  <c r="W44" i="2"/>
  <c r="V44" i="2"/>
  <c r="U44" i="2"/>
  <c r="T44" i="2"/>
  <c r="S44" i="2"/>
  <c r="R44" i="2"/>
  <c r="Q44" i="2"/>
  <c r="P44" i="2"/>
  <c r="O44" i="2"/>
  <c r="N44" i="2"/>
  <c r="M44" i="2"/>
  <c r="L44" i="2"/>
  <c r="K44" i="2"/>
  <c r="J44" i="2"/>
  <c r="I44" i="2"/>
  <c r="H44" i="2"/>
  <c r="G44" i="2"/>
  <c r="F44" i="2"/>
  <c r="E44" i="2"/>
  <c r="D44" i="2"/>
  <c r="T18" i="2" s="1"/>
  <c r="C44" i="2"/>
  <c r="W43" i="2"/>
  <c r="V43" i="2"/>
  <c r="U43" i="2"/>
  <c r="T43" i="2"/>
  <c r="S43" i="2"/>
  <c r="R43" i="2"/>
  <c r="Q43" i="2"/>
  <c r="P43" i="2"/>
  <c r="O43" i="2"/>
  <c r="N43" i="2"/>
  <c r="M43" i="2"/>
  <c r="L43" i="2"/>
  <c r="K43" i="2"/>
  <c r="J43" i="2"/>
  <c r="I43" i="2"/>
  <c r="H43" i="2"/>
  <c r="G43" i="2"/>
  <c r="F43" i="2"/>
  <c r="E43" i="2"/>
  <c r="D43" i="2"/>
  <c r="S18" i="2" s="1"/>
  <c r="C43" i="2"/>
  <c r="W42" i="2"/>
  <c r="V42" i="2"/>
  <c r="U42" i="2"/>
  <c r="T42" i="2"/>
  <c r="S42" i="2"/>
  <c r="R42" i="2"/>
  <c r="Q42" i="2"/>
  <c r="P42" i="2"/>
  <c r="O42" i="2"/>
  <c r="N42" i="2"/>
  <c r="M42" i="2"/>
  <c r="L42" i="2"/>
  <c r="K42" i="2"/>
  <c r="J42" i="2"/>
  <c r="I42" i="2"/>
  <c r="H42" i="2"/>
  <c r="G42" i="2"/>
  <c r="F42" i="2"/>
  <c r="E42" i="2"/>
  <c r="D42" i="2"/>
  <c r="R18" i="2" s="1"/>
  <c r="C42" i="2"/>
  <c r="W41" i="2"/>
  <c r="V41" i="2"/>
  <c r="U41" i="2"/>
  <c r="T41" i="2"/>
  <c r="S41" i="2"/>
  <c r="R41" i="2"/>
  <c r="Q41" i="2"/>
  <c r="P41" i="2"/>
  <c r="O41" i="2"/>
  <c r="N41" i="2"/>
  <c r="M41" i="2"/>
  <c r="L41" i="2"/>
  <c r="K41" i="2"/>
  <c r="J41" i="2"/>
  <c r="I41" i="2"/>
  <c r="H41" i="2"/>
  <c r="G41" i="2"/>
  <c r="F41" i="2"/>
  <c r="E41" i="2"/>
  <c r="D41" i="2"/>
  <c r="Q18" i="2" s="1"/>
  <c r="C41" i="2"/>
  <c r="W40" i="2"/>
  <c r="V40" i="2"/>
  <c r="U40" i="2"/>
  <c r="T40" i="2"/>
  <c r="S40" i="2"/>
  <c r="R40" i="2"/>
  <c r="Q40" i="2"/>
  <c r="P40" i="2"/>
  <c r="O40" i="2"/>
  <c r="N40" i="2"/>
  <c r="M40" i="2"/>
  <c r="L40" i="2"/>
  <c r="K40" i="2"/>
  <c r="J40" i="2"/>
  <c r="I40" i="2"/>
  <c r="H40" i="2"/>
  <c r="G40" i="2"/>
  <c r="F40" i="2"/>
  <c r="E40" i="2"/>
  <c r="D40" i="2"/>
  <c r="P18" i="2" s="1"/>
  <c r="C40" i="2"/>
  <c r="W39" i="2"/>
  <c r="V39" i="2"/>
  <c r="U39" i="2"/>
  <c r="T39" i="2"/>
  <c r="S39" i="2"/>
  <c r="R39" i="2"/>
  <c r="Q39" i="2"/>
  <c r="P39" i="2"/>
  <c r="O39" i="2"/>
  <c r="N39" i="2"/>
  <c r="M39" i="2"/>
  <c r="L39" i="2"/>
  <c r="K39" i="2"/>
  <c r="J39" i="2"/>
  <c r="I39" i="2"/>
  <c r="H39" i="2"/>
  <c r="G39" i="2"/>
  <c r="F39" i="2"/>
  <c r="E39" i="2"/>
  <c r="D39" i="2"/>
  <c r="O18" i="2" s="1"/>
  <c r="C39" i="2"/>
  <c r="W38" i="2"/>
  <c r="V38" i="2"/>
  <c r="U38" i="2"/>
  <c r="T38" i="2"/>
  <c r="S38" i="2"/>
  <c r="R38" i="2"/>
  <c r="Q38" i="2"/>
  <c r="P38" i="2"/>
  <c r="O38" i="2"/>
  <c r="N38" i="2"/>
  <c r="M38" i="2"/>
  <c r="L38" i="2"/>
  <c r="K38" i="2"/>
  <c r="J38" i="2"/>
  <c r="I38" i="2"/>
  <c r="H38" i="2"/>
  <c r="G38" i="2"/>
  <c r="F38" i="2"/>
  <c r="E38" i="2"/>
  <c r="D38" i="2"/>
  <c r="N18" i="2" s="1"/>
  <c r="C38" i="2"/>
  <c r="W37" i="2"/>
  <c r="V37" i="2"/>
  <c r="U37" i="2"/>
  <c r="T37" i="2"/>
  <c r="S37" i="2"/>
  <c r="R37" i="2"/>
  <c r="Q37" i="2"/>
  <c r="P37" i="2"/>
  <c r="O37" i="2"/>
  <c r="N37" i="2"/>
  <c r="M37" i="2"/>
  <c r="L37" i="2"/>
  <c r="K37" i="2"/>
  <c r="J37" i="2"/>
  <c r="I37" i="2"/>
  <c r="H37" i="2"/>
  <c r="G37" i="2"/>
  <c r="F37" i="2"/>
  <c r="E37" i="2"/>
  <c r="D37" i="2"/>
  <c r="M18" i="2" s="1"/>
  <c r="C37" i="2"/>
  <c r="W36" i="2"/>
  <c r="V36" i="2"/>
  <c r="U36" i="2"/>
  <c r="T36" i="2"/>
  <c r="S36" i="2"/>
  <c r="R36" i="2"/>
  <c r="Q36" i="2"/>
  <c r="P36" i="2"/>
  <c r="O36" i="2"/>
  <c r="N36" i="2"/>
  <c r="M36" i="2"/>
  <c r="L36" i="2"/>
  <c r="K36" i="2"/>
  <c r="J36" i="2"/>
  <c r="I36" i="2"/>
  <c r="H36" i="2"/>
  <c r="G36" i="2"/>
  <c r="F36" i="2"/>
  <c r="E36" i="2"/>
  <c r="D36" i="2"/>
  <c r="L18" i="2" s="1"/>
  <c r="C36" i="2"/>
  <c r="W35" i="2"/>
  <c r="V35" i="2"/>
  <c r="U35" i="2"/>
  <c r="T35" i="2"/>
  <c r="S35" i="2"/>
  <c r="R35" i="2"/>
  <c r="Q35" i="2"/>
  <c r="P35" i="2"/>
  <c r="O35" i="2"/>
  <c r="N35" i="2"/>
  <c r="M35" i="2"/>
  <c r="L35" i="2"/>
  <c r="K35" i="2"/>
  <c r="J35" i="2"/>
  <c r="I35" i="2"/>
  <c r="H35" i="2"/>
  <c r="G35" i="2"/>
  <c r="F35" i="2"/>
  <c r="E35" i="2"/>
  <c r="D35" i="2"/>
  <c r="K18" i="2" s="1"/>
  <c r="C35" i="2"/>
  <c r="W34" i="2"/>
  <c r="V34" i="2"/>
  <c r="U34" i="2"/>
  <c r="T34" i="2"/>
  <c r="S34" i="2"/>
  <c r="R34" i="2"/>
  <c r="Q34" i="2"/>
  <c r="P34" i="2"/>
  <c r="O34" i="2"/>
  <c r="N34" i="2"/>
  <c r="M34" i="2"/>
  <c r="L34" i="2"/>
  <c r="K34" i="2"/>
  <c r="J34" i="2"/>
  <c r="I34" i="2"/>
  <c r="H34" i="2"/>
  <c r="G34" i="2"/>
  <c r="F34" i="2"/>
  <c r="E34" i="2"/>
  <c r="D34" i="2"/>
  <c r="J18" i="2" s="1"/>
  <c r="C34" i="2"/>
  <c r="W33" i="2"/>
  <c r="V33" i="2"/>
  <c r="U33" i="2"/>
  <c r="T33" i="2"/>
  <c r="S33" i="2"/>
  <c r="R33" i="2"/>
  <c r="Q33" i="2"/>
  <c r="P33" i="2"/>
  <c r="O33" i="2"/>
  <c r="N33" i="2"/>
  <c r="M33" i="2"/>
  <c r="L33" i="2"/>
  <c r="K33" i="2"/>
  <c r="J33" i="2"/>
  <c r="I33" i="2"/>
  <c r="H33" i="2"/>
  <c r="G33" i="2"/>
  <c r="F33" i="2"/>
  <c r="E33" i="2"/>
  <c r="D33" i="2"/>
  <c r="I18" i="2" s="1"/>
  <c r="C33" i="2"/>
  <c r="W32" i="2"/>
  <c r="V32" i="2"/>
  <c r="U32" i="2"/>
  <c r="T32" i="2"/>
  <c r="S32" i="2"/>
  <c r="R32" i="2"/>
  <c r="Q32" i="2"/>
  <c r="P32" i="2"/>
  <c r="O32" i="2"/>
  <c r="N32" i="2"/>
  <c r="M32" i="2"/>
  <c r="L32" i="2"/>
  <c r="K32" i="2"/>
  <c r="J32" i="2"/>
  <c r="I32" i="2"/>
  <c r="H32" i="2"/>
  <c r="G32" i="2"/>
  <c r="F32" i="2"/>
  <c r="E32" i="2"/>
  <c r="D32" i="2"/>
  <c r="H18" i="2" s="1"/>
  <c r="C32" i="2"/>
  <c r="W31" i="2"/>
  <c r="V31" i="2"/>
  <c r="U31" i="2"/>
  <c r="T31" i="2"/>
  <c r="S31" i="2"/>
  <c r="R31" i="2"/>
  <c r="Q31" i="2"/>
  <c r="P31" i="2"/>
  <c r="O31" i="2"/>
  <c r="N31" i="2"/>
  <c r="M31" i="2"/>
  <c r="L31" i="2"/>
  <c r="K31" i="2"/>
  <c r="J31" i="2"/>
  <c r="I31" i="2"/>
  <c r="H31" i="2"/>
  <c r="G31" i="2"/>
  <c r="F31" i="2"/>
  <c r="E31" i="2"/>
  <c r="D31" i="2"/>
  <c r="G18" i="2" s="1"/>
  <c r="C31" i="2"/>
  <c r="W30" i="2"/>
  <c r="V30" i="2"/>
  <c r="U30" i="2"/>
  <c r="T30" i="2"/>
  <c r="S30" i="2"/>
  <c r="R30" i="2"/>
  <c r="Q30" i="2"/>
  <c r="P30" i="2"/>
  <c r="O30" i="2"/>
  <c r="N30" i="2"/>
  <c r="M30" i="2"/>
  <c r="L30" i="2"/>
  <c r="K30" i="2"/>
  <c r="J30" i="2"/>
  <c r="I30" i="2"/>
  <c r="H30" i="2"/>
  <c r="G30" i="2"/>
  <c r="F30" i="2"/>
  <c r="E30" i="2"/>
  <c r="D30" i="2"/>
  <c r="F18" i="2" s="1"/>
  <c r="C30" i="2"/>
  <c r="W29" i="2"/>
  <c r="V29" i="2"/>
  <c r="U29" i="2"/>
  <c r="T29" i="2"/>
  <c r="S29" i="2"/>
  <c r="R29" i="2"/>
  <c r="Q29" i="2"/>
  <c r="P29" i="2"/>
  <c r="O29" i="2"/>
  <c r="N29" i="2"/>
  <c r="M29" i="2"/>
  <c r="L29" i="2"/>
  <c r="K29" i="2"/>
  <c r="J29" i="2"/>
  <c r="I29" i="2"/>
  <c r="H29" i="2"/>
  <c r="G29" i="2"/>
  <c r="F29" i="2"/>
  <c r="E29" i="2"/>
  <c r="D29" i="2"/>
  <c r="E18" i="2" s="1"/>
  <c r="C29" i="2"/>
  <c r="W28" i="2"/>
  <c r="V28" i="2"/>
  <c r="U28" i="2"/>
  <c r="T28" i="2"/>
  <c r="S28" i="2"/>
  <c r="R28" i="2"/>
  <c r="Q28" i="2"/>
  <c r="P28" i="2"/>
  <c r="O28" i="2"/>
  <c r="N28" i="2"/>
  <c r="M28" i="2"/>
  <c r="L28" i="2"/>
  <c r="K28" i="2"/>
  <c r="J28" i="2"/>
  <c r="I28" i="2"/>
  <c r="H28" i="2"/>
  <c r="G28" i="2"/>
  <c r="F28" i="2"/>
  <c r="E28" i="2"/>
  <c r="D28" i="2"/>
  <c r="D18" i="2" s="1"/>
  <c r="C28" i="2"/>
  <c r="W27" i="2"/>
  <c r="V27" i="2"/>
  <c r="U27" i="2"/>
  <c r="T27" i="2"/>
  <c r="S27" i="2"/>
  <c r="R27" i="2"/>
  <c r="Q27" i="2"/>
  <c r="P27" i="2"/>
  <c r="O27" i="2"/>
  <c r="N27" i="2"/>
  <c r="M27" i="2"/>
  <c r="L27" i="2"/>
  <c r="K27" i="2"/>
  <c r="J27" i="2"/>
  <c r="I27" i="2"/>
  <c r="H27" i="2"/>
  <c r="G27" i="2"/>
  <c r="F27" i="2"/>
  <c r="E27" i="2"/>
  <c r="D27" i="2"/>
  <c r="C27" i="2"/>
  <c r="U17" i="11" l="1"/>
  <c r="U19" i="11" s="1"/>
  <c r="U20" i="11" s="1"/>
  <c r="U17" i="13"/>
  <c r="U17" i="14"/>
  <c r="T17" i="14"/>
  <c r="T17" i="15"/>
  <c r="S17" i="15"/>
  <c r="S17" i="12"/>
  <c r="R17" i="2"/>
  <c r="R17" i="12"/>
  <c r="Q17" i="15"/>
  <c r="Q17" i="12"/>
  <c r="Q19" i="12" s="1"/>
  <c r="Q20" i="12" s="1"/>
  <c r="P17" i="11"/>
  <c r="P17" i="14"/>
  <c r="O17" i="11"/>
  <c r="O19" i="11" s="1"/>
  <c r="O20" i="11" s="1"/>
  <c r="O17" i="13"/>
  <c r="O17" i="14"/>
  <c r="N17" i="13"/>
  <c r="N19" i="13" s="1"/>
  <c r="N20" i="13" s="1"/>
  <c r="N17" i="11"/>
  <c r="N17" i="2"/>
  <c r="M17" i="12"/>
  <c r="L17" i="14"/>
  <c r="K17" i="12"/>
  <c r="J17" i="11"/>
  <c r="J17" i="13"/>
  <c r="J17" i="14"/>
  <c r="I17" i="13"/>
  <c r="I19" i="13" s="1"/>
  <c r="I20" i="13" s="1"/>
  <c r="I17" i="14"/>
  <c r="I19" i="14" s="1"/>
  <c r="I20" i="14" s="1"/>
  <c r="H17" i="11"/>
  <c r="H17" i="14"/>
  <c r="H17" i="13"/>
  <c r="G17" i="11"/>
  <c r="G17" i="13"/>
  <c r="G17" i="14"/>
  <c r="G19" i="14" s="1"/>
  <c r="G20" i="14" s="1"/>
  <c r="F17" i="11"/>
  <c r="F17" i="13"/>
  <c r="F19" i="13" s="1"/>
  <c r="F20" i="13" s="1"/>
  <c r="E17" i="15"/>
  <c r="E17" i="12"/>
  <c r="D17" i="13"/>
  <c r="D17" i="14"/>
  <c r="D17" i="15"/>
  <c r="D19" i="15" s="1"/>
  <c r="D20" i="15" s="1"/>
  <c r="C17" i="12"/>
  <c r="O17" i="2"/>
  <c r="O19" i="2" s="1"/>
  <c r="O20" i="2" s="1"/>
  <c r="G17" i="2"/>
  <c r="G19" i="2" s="1"/>
  <c r="G20" i="2" s="1"/>
  <c r="D17" i="2"/>
  <c r="D19" i="2" s="1"/>
  <c r="D20" i="2" s="1"/>
  <c r="S17" i="2"/>
  <c r="S19" i="2" s="1"/>
  <c r="S20" i="2" s="1"/>
  <c r="K17" i="2"/>
  <c r="J17" i="2"/>
  <c r="J19" i="2" s="1"/>
  <c r="J20" i="2" s="1"/>
  <c r="P17" i="2"/>
  <c r="H17" i="2"/>
  <c r="H19" i="2" s="1"/>
  <c r="H20" i="2" s="1"/>
  <c r="F17" i="14"/>
  <c r="F19" i="14" s="1"/>
  <c r="F20" i="14" s="1"/>
  <c r="N17" i="14"/>
  <c r="N19" i="14" s="1"/>
  <c r="N20" i="14" s="1"/>
  <c r="S17" i="14"/>
  <c r="S19" i="14" s="1"/>
  <c r="S20" i="14" s="1"/>
  <c r="U17" i="2"/>
  <c r="U19" i="2" s="1"/>
  <c r="U20" i="2" s="1"/>
  <c r="Q17" i="2"/>
  <c r="Q19" i="2" s="1"/>
  <c r="Q20" i="2" s="1"/>
  <c r="M17" i="2"/>
  <c r="M19" i="2" s="1"/>
  <c r="M20" i="2" s="1"/>
  <c r="I17" i="2"/>
  <c r="I19" i="2" s="1"/>
  <c r="I20" i="2" s="1"/>
  <c r="E17" i="2"/>
  <c r="E19" i="2" s="1"/>
  <c r="E20" i="2" s="1"/>
  <c r="R17" i="15"/>
  <c r="R19" i="15" s="1"/>
  <c r="R20" i="15" s="1"/>
  <c r="V17" i="14"/>
  <c r="V17" i="12"/>
  <c r="V17" i="2"/>
  <c r="V17" i="11"/>
  <c r="V19" i="11" s="1"/>
  <c r="V17" i="13"/>
  <c r="V19" i="13" s="1"/>
  <c r="V17" i="15"/>
  <c r="C17" i="2"/>
  <c r="H19" i="12"/>
  <c r="H20" i="12" s="1"/>
  <c r="T19" i="12"/>
  <c r="T20" i="12" s="1"/>
  <c r="L19" i="12"/>
  <c r="L20" i="12" s="1"/>
  <c r="J5" i="19"/>
  <c r="J32" i="19" s="1"/>
  <c r="J5" i="20"/>
  <c r="N5" i="20"/>
  <c r="N5" i="19"/>
  <c r="N32" i="19" s="1"/>
  <c r="H6" i="20"/>
  <c r="H6" i="19"/>
  <c r="H33" i="19" s="1"/>
  <c r="P6" i="19"/>
  <c r="P33" i="19" s="1"/>
  <c r="P6" i="20"/>
  <c r="G7" i="19"/>
  <c r="G34" i="19" s="1"/>
  <c r="G7" i="20"/>
  <c r="O7" i="19"/>
  <c r="O34" i="19" s="1"/>
  <c r="O7" i="20"/>
  <c r="C8" i="20"/>
  <c r="C8" i="19"/>
  <c r="C35" i="19" s="1"/>
  <c r="K8" i="20"/>
  <c r="K8" i="19"/>
  <c r="K35" i="19" s="1"/>
  <c r="S8" i="20"/>
  <c r="S8" i="19"/>
  <c r="S35" i="19" s="1"/>
  <c r="C9" i="20"/>
  <c r="C9" i="19"/>
  <c r="C36" i="19" s="1"/>
  <c r="K9" i="20"/>
  <c r="K9" i="19"/>
  <c r="K36" i="19" s="1"/>
  <c r="S9" i="20"/>
  <c r="S9" i="19"/>
  <c r="S36" i="19" s="1"/>
  <c r="F10" i="20"/>
  <c r="F10" i="19"/>
  <c r="F37" i="19" s="1"/>
  <c r="N10" i="20"/>
  <c r="N10" i="19"/>
  <c r="N37" i="19" s="1"/>
  <c r="E11" i="20"/>
  <c r="E11" i="19"/>
  <c r="E38" i="19" s="1"/>
  <c r="M11" i="20"/>
  <c r="M11" i="19"/>
  <c r="M38" i="19" s="1"/>
  <c r="U11" i="20"/>
  <c r="U11" i="19"/>
  <c r="U38" i="19" s="1"/>
  <c r="H12" i="20"/>
  <c r="H12" i="19"/>
  <c r="H39" i="19" s="1"/>
  <c r="P12" i="20"/>
  <c r="P12" i="19"/>
  <c r="P39" i="19" s="1"/>
  <c r="I13" i="20"/>
  <c r="I13" i="19"/>
  <c r="I40" i="19" s="1"/>
  <c r="M13" i="20"/>
  <c r="M13" i="19"/>
  <c r="M40" i="19" s="1"/>
  <c r="U13" i="20"/>
  <c r="U13" i="19"/>
  <c r="U40" i="19" s="1"/>
  <c r="G5" i="20"/>
  <c r="G5" i="19"/>
  <c r="G32" i="19" s="1"/>
  <c r="S5" i="20"/>
  <c r="S5" i="19"/>
  <c r="S32" i="19" s="1"/>
  <c r="E6" i="20"/>
  <c r="E6" i="19"/>
  <c r="E33" i="19" s="1"/>
  <c r="M6" i="20"/>
  <c r="M6" i="19"/>
  <c r="M33" i="19" s="1"/>
  <c r="C18" i="12"/>
  <c r="C19" i="12" s="1"/>
  <c r="C20" i="12" s="1"/>
  <c r="D7" i="19"/>
  <c r="D34" i="19" s="1"/>
  <c r="D7" i="20"/>
  <c r="L7" i="19"/>
  <c r="L34" i="19" s="1"/>
  <c r="L7" i="20"/>
  <c r="P7" i="20"/>
  <c r="P7" i="19"/>
  <c r="P34" i="19" s="1"/>
  <c r="H8" i="19"/>
  <c r="H35" i="19" s="1"/>
  <c r="H8" i="20"/>
  <c r="P8" i="19"/>
  <c r="P35" i="19" s="1"/>
  <c r="P8" i="20"/>
  <c r="H9" i="20"/>
  <c r="H9" i="19"/>
  <c r="H36" i="19" s="1"/>
  <c r="P9" i="20"/>
  <c r="P9" i="19"/>
  <c r="P36" i="19" s="1"/>
  <c r="N19" i="15"/>
  <c r="N20" i="15" s="1"/>
  <c r="G10" i="20"/>
  <c r="G10" i="19"/>
  <c r="G37" i="19" s="1"/>
  <c r="O10" i="20"/>
  <c r="O10" i="19"/>
  <c r="O37" i="19" s="1"/>
  <c r="F11" i="20"/>
  <c r="F11" i="19"/>
  <c r="F38" i="19" s="1"/>
  <c r="N11" i="20"/>
  <c r="N11" i="19"/>
  <c r="N38" i="19" s="1"/>
  <c r="E12" i="20"/>
  <c r="E12" i="19"/>
  <c r="E39" i="19" s="1"/>
  <c r="M12" i="20"/>
  <c r="M12" i="19"/>
  <c r="M39" i="19" s="1"/>
  <c r="U12" i="20"/>
  <c r="U12" i="19"/>
  <c r="U39" i="19" s="1"/>
  <c r="J13" i="20"/>
  <c r="J13" i="19"/>
  <c r="J40" i="19" s="1"/>
  <c r="R13" i="20"/>
  <c r="R13" i="19"/>
  <c r="R40" i="19" s="1"/>
  <c r="H5" i="19"/>
  <c r="H32" i="19" s="1"/>
  <c r="H5" i="20"/>
  <c r="L5" i="20"/>
  <c r="L5" i="19"/>
  <c r="L32" i="19" s="1"/>
  <c r="P5" i="20"/>
  <c r="P5" i="19"/>
  <c r="P32" i="19" s="1"/>
  <c r="T5" i="20"/>
  <c r="T5" i="19"/>
  <c r="T32" i="19" s="1"/>
  <c r="P19" i="2"/>
  <c r="P20" i="2" s="1"/>
  <c r="E19" i="11"/>
  <c r="E20" i="11" s="1"/>
  <c r="M19" i="11"/>
  <c r="M20" i="11" s="1"/>
  <c r="F6" i="20"/>
  <c r="F6" i="19"/>
  <c r="F33" i="19" s="1"/>
  <c r="J6" i="20"/>
  <c r="J6" i="19"/>
  <c r="J33" i="19" s="1"/>
  <c r="N6" i="20"/>
  <c r="N6" i="19"/>
  <c r="N33" i="19" s="1"/>
  <c r="R6" i="20"/>
  <c r="R6" i="19"/>
  <c r="R33" i="19" s="1"/>
  <c r="E7" i="20"/>
  <c r="E7" i="19"/>
  <c r="E34" i="19" s="1"/>
  <c r="I7" i="20"/>
  <c r="I7" i="19"/>
  <c r="I34" i="19" s="1"/>
  <c r="M7" i="20"/>
  <c r="M7" i="19"/>
  <c r="M34" i="19" s="1"/>
  <c r="Q7" i="20"/>
  <c r="Q7" i="19"/>
  <c r="Q34" i="19" s="1"/>
  <c r="U7" i="20"/>
  <c r="U7" i="19"/>
  <c r="U34" i="19" s="1"/>
  <c r="E8" i="20"/>
  <c r="E8" i="19"/>
  <c r="E35" i="19" s="1"/>
  <c r="I8" i="20"/>
  <c r="I8" i="19"/>
  <c r="I35" i="19" s="1"/>
  <c r="M8" i="20"/>
  <c r="M8" i="19"/>
  <c r="M35" i="19" s="1"/>
  <c r="Q8" i="20"/>
  <c r="Q8" i="19"/>
  <c r="Q35" i="19" s="1"/>
  <c r="U8" i="20"/>
  <c r="U8" i="19"/>
  <c r="U35" i="19" s="1"/>
  <c r="C19" i="14"/>
  <c r="C20" i="14" s="1"/>
  <c r="O19" i="14"/>
  <c r="O20" i="14" s="1"/>
  <c r="E9" i="20"/>
  <c r="E9" i="19"/>
  <c r="E36" i="19" s="1"/>
  <c r="I9" i="20"/>
  <c r="I9" i="19"/>
  <c r="I36" i="19" s="1"/>
  <c r="M9" i="20"/>
  <c r="M9" i="19"/>
  <c r="M36" i="19" s="1"/>
  <c r="Q9" i="20"/>
  <c r="Q9" i="19"/>
  <c r="Q36" i="19" s="1"/>
  <c r="U9" i="20"/>
  <c r="U9" i="19"/>
  <c r="U36" i="19" s="1"/>
  <c r="D10" i="20"/>
  <c r="D10" i="19"/>
  <c r="D37" i="19" s="1"/>
  <c r="H10" i="19"/>
  <c r="H37" i="19" s="1"/>
  <c r="H10" i="20"/>
  <c r="L10" i="20"/>
  <c r="L10" i="19"/>
  <c r="L37" i="19" s="1"/>
  <c r="P10" i="19"/>
  <c r="P37" i="19" s="1"/>
  <c r="P10" i="20"/>
  <c r="T10" i="20"/>
  <c r="T10" i="19"/>
  <c r="T37" i="19" s="1"/>
  <c r="C11" i="19"/>
  <c r="C38" i="19" s="1"/>
  <c r="C11" i="20"/>
  <c r="G11" i="19"/>
  <c r="G38" i="19" s="1"/>
  <c r="G11" i="20"/>
  <c r="K11" i="19"/>
  <c r="K38" i="19" s="1"/>
  <c r="K11" i="20"/>
  <c r="O11" i="20"/>
  <c r="O11" i="19"/>
  <c r="O38" i="19" s="1"/>
  <c r="S11" i="20"/>
  <c r="S11" i="19"/>
  <c r="S38" i="19" s="1"/>
  <c r="F12" i="20"/>
  <c r="F12" i="19"/>
  <c r="F39" i="19" s="1"/>
  <c r="J12" i="20"/>
  <c r="J12" i="19"/>
  <c r="J39" i="19" s="1"/>
  <c r="N12" i="20"/>
  <c r="N12" i="19"/>
  <c r="N39" i="19" s="1"/>
  <c r="R12" i="20"/>
  <c r="R12" i="19"/>
  <c r="R39" i="19" s="1"/>
  <c r="C13" i="20"/>
  <c r="C13" i="19"/>
  <c r="C40" i="19" s="1"/>
  <c r="G13" i="20"/>
  <c r="G13" i="19"/>
  <c r="G40" i="19" s="1"/>
  <c r="K13" i="20"/>
  <c r="K13" i="19"/>
  <c r="K40" i="19" s="1"/>
  <c r="O13" i="20"/>
  <c r="O13" i="19"/>
  <c r="O40" i="19" s="1"/>
  <c r="S13" i="20"/>
  <c r="S13" i="19"/>
  <c r="S40" i="19" s="1"/>
  <c r="F5" i="20"/>
  <c r="F5" i="19"/>
  <c r="F32" i="19" s="1"/>
  <c r="R5" i="20"/>
  <c r="R5" i="19"/>
  <c r="R32" i="19" s="1"/>
  <c r="D6" i="20"/>
  <c r="D6" i="19"/>
  <c r="D33" i="19" s="1"/>
  <c r="L6" i="20"/>
  <c r="L6" i="19"/>
  <c r="L33" i="19" s="1"/>
  <c r="T6" i="20"/>
  <c r="T6" i="19"/>
  <c r="T33" i="19" s="1"/>
  <c r="C7" i="19"/>
  <c r="C34" i="19" s="1"/>
  <c r="C7" i="20"/>
  <c r="K7" i="19"/>
  <c r="K34" i="19" s="1"/>
  <c r="K7" i="20"/>
  <c r="S7" i="19"/>
  <c r="S34" i="19" s="1"/>
  <c r="S7" i="20"/>
  <c r="G8" i="20"/>
  <c r="G8" i="19"/>
  <c r="G35" i="19" s="1"/>
  <c r="O8" i="19"/>
  <c r="O35" i="19" s="1"/>
  <c r="O8" i="20"/>
  <c r="G9" i="19"/>
  <c r="G36" i="19" s="1"/>
  <c r="G9" i="20"/>
  <c r="O9" i="20"/>
  <c r="O9" i="19"/>
  <c r="O36" i="19" s="1"/>
  <c r="J10" i="20"/>
  <c r="J10" i="19"/>
  <c r="J37" i="19" s="1"/>
  <c r="R10" i="20"/>
  <c r="R10" i="19"/>
  <c r="R37" i="19" s="1"/>
  <c r="I11" i="20"/>
  <c r="I11" i="19"/>
  <c r="I38" i="19" s="1"/>
  <c r="Q11" i="20"/>
  <c r="Q11" i="19"/>
  <c r="Q38" i="19" s="1"/>
  <c r="D12" i="20"/>
  <c r="D12" i="19"/>
  <c r="D39" i="19" s="1"/>
  <c r="L12" i="19"/>
  <c r="L39" i="19" s="1"/>
  <c r="L12" i="20"/>
  <c r="T12" i="20"/>
  <c r="T12" i="19"/>
  <c r="T39" i="19" s="1"/>
  <c r="E13" i="20"/>
  <c r="E13" i="19"/>
  <c r="E40" i="19" s="1"/>
  <c r="Q13" i="20"/>
  <c r="Q13" i="19"/>
  <c r="Q40" i="19" s="1"/>
  <c r="C5" i="20"/>
  <c r="C5" i="19"/>
  <c r="C32" i="19" s="1"/>
  <c r="K5" i="20"/>
  <c r="K5" i="19"/>
  <c r="K32" i="19" s="1"/>
  <c r="O5" i="19"/>
  <c r="O32" i="19" s="1"/>
  <c r="O5" i="20"/>
  <c r="C18" i="11"/>
  <c r="C19" i="11" s="1"/>
  <c r="C20" i="11" s="1"/>
  <c r="I6" i="20"/>
  <c r="I6" i="19"/>
  <c r="I33" i="19" s="1"/>
  <c r="Q6" i="20"/>
  <c r="Q6" i="19"/>
  <c r="Q33" i="19" s="1"/>
  <c r="U6" i="20"/>
  <c r="U6" i="19"/>
  <c r="U33" i="19" s="1"/>
  <c r="H7" i="20"/>
  <c r="H7" i="19"/>
  <c r="H34" i="19" s="1"/>
  <c r="T7" i="19"/>
  <c r="T34" i="19" s="1"/>
  <c r="T7" i="20"/>
  <c r="C18" i="13"/>
  <c r="C19" i="13" s="1"/>
  <c r="C20" i="13" s="1"/>
  <c r="D8" i="19"/>
  <c r="D35" i="19" s="1"/>
  <c r="D8" i="20"/>
  <c r="L8" i="19"/>
  <c r="L35" i="19" s="1"/>
  <c r="L8" i="20"/>
  <c r="T8" i="19"/>
  <c r="T35" i="19" s="1"/>
  <c r="T8" i="20"/>
  <c r="D9" i="20"/>
  <c r="D9" i="19"/>
  <c r="D36" i="19" s="1"/>
  <c r="L9" i="20"/>
  <c r="L9" i="19"/>
  <c r="L36" i="19" s="1"/>
  <c r="T9" i="20"/>
  <c r="T9" i="19"/>
  <c r="T36" i="19" s="1"/>
  <c r="C10" i="19"/>
  <c r="C37" i="19" s="1"/>
  <c r="C10" i="20"/>
  <c r="K10" i="19"/>
  <c r="K37" i="19" s="1"/>
  <c r="K10" i="20"/>
  <c r="S10" i="19"/>
  <c r="S37" i="19" s="1"/>
  <c r="S10" i="20"/>
  <c r="J11" i="20"/>
  <c r="J11" i="19"/>
  <c r="J38" i="19" s="1"/>
  <c r="R11" i="20"/>
  <c r="R11" i="19"/>
  <c r="R38" i="19" s="1"/>
  <c r="I12" i="20"/>
  <c r="I12" i="19"/>
  <c r="I39" i="19" s="1"/>
  <c r="Q12" i="20"/>
  <c r="Q12" i="19"/>
  <c r="Q39" i="19" s="1"/>
  <c r="F13" i="20"/>
  <c r="F13" i="19"/>
  <c r="F40" i="19" s="1"/>
  <c r="N13" i="20"/>
  <c r="N13" i="19"/>
  <c r="N40" i="19" s="1"/>
  <c r="C18" i="2"/>
  <c r="D5" i="20"/>
  <c r="D5" i="19"/>
  <c r="D32" i="19" s="1"/>
  <c r="E5" i="20"/>
  <c r="E5" i="19"/>
  <c r="E32" i="19" s="1"/>
  <c r="I5" i="20"/>
  <c r="I5" i="19"/>
  <c r="I32" i="19" s="1"/>
  <c r="M5" i="20"/>
  <c r="M5" i="19"/>
  <c r="M32" i="19" s="1"/>
  <c r="Q5" i="20"/>
  <c r="Q5" i="19"/>
  <c r="Q32" i="19" s="1"/>
  <c r="U5" i="20"/>
  <c r="U5" i="19"/>
  <c r="U32" i="19" s="1"/>
  <c r="C6" i="19"/>
  <c r="C33" i="19" s="1"/>
  <c r="C6" i="20"/>
  <c r="G6" i="20"/>
  <c r="G6" i="19"/>
  <c r="G33" i="19" s="1"/>
  <c r="K6" i="19"/>
  <c r="K33" i="19" s="1"/>
  <c r="K6" i="20"/>
  <c r="O6" i="20"/>
  <c r="O6" i="19"/>
  <c r="O33" i="19" s="1"/>
  <c r="S6" i="19"/>
  <c r="S33" i="19" s="1"/>
  <c r="S6" i="20"/>
  <c r="F7" i="20"/>
  <c r="F7" i="19"/>
  <c r="F34" i="19" s="1"/>
  <c r="J7" i="20"/>
  <c r="J7" i="19"/>
  <c r="J34" i="19" s="1"/>
  <c r="N7" i="20"/>
  <c r="N7" i="19"/>
  <c r="N34" i="19" s="1"/>
  <c r="R7" i="20"/>
  <c r="R7" i="19"/>
  <c r="R34" i="19" s="1"/>
  <c r="O19" i="12"/>
  <c r="O20" i="12" s="1"/>
  <c r="F8" i="20"/>
  <c r="F8" i="19"/>
  <c r="F35" i="19" s="1"/>
  <c r="J8" i="20"/>
  <c r="J8" i="19"/>
  <c r="J35" i="19" s="1"/>
  <c r="N8" i="20"/>
  <c r="N8" i="19"/>
  <c r="N35" i="19" s="1"/>
  <c r="R8" i="20"/>
  <c r="R8" i="19"/>
  <c r="R35" i="19" s="1"/>
  <c r="F9" i="20"/>
  <c r="F9" i="19"/>
  <c r="F36" i="19" s="1"/>
  <c r="J9" i="20"/>
  <c r="J9" i="19"/>
  <c r="J36" i="19" s="1"/>
  <c r="N9" i="20"/>
  <c r="N9" i="19"/>
  <c r="N36" i="19" s="1"/>
  <c r="R9" i="20"/>
  <c r="R9" i="19"/>
  <c r="R36" i="19" s="1"/>
  <c r="E10" i="20"/>
  <c r="E10" i="19"/>
  <c r="E37" i="19" s="1"/>
  <c r="I10" i="20"/>
  <c r="I10" i="19"/>
  <c r="I37" i="19" s="1"/>
  <c r="M10" i="20"/>
  <c r="M10" i="19"/>
  <c r="M37" i="19" s="1"/>
  <c r="Q10" i="20"/>
  <c r="Q10" i="19"/>
  <c r="Q37" i="19" s="1"/>
  <c r="U10" i="20"/>
  <c r="U10" i="19"/>
  <c r="U37" i="19" s="1"/>
  <c r="D11" i="19"/>
  <c r="D38" i="19" s="1"/>
  <c r="D11" i="20"/>
  <c r="H11" i="20"/>
  <c r="H11" i="19"/>
  <c r="H38" i="19" s="1"/>
  <c r="L11" i="19"/>
  <c r="L38" i="19" s="1"/>
  <c r="L11" i="20"/>
  <c r="P11" i="20"/>
  <c r="P11" i="19"/>
  <c r="P38" i="19" s="1"/>
  <c r="T11" i="19"/>
  <c r="T38" i="19" s="1"/>
  <c r="T11" i="20"/>
  <c r="C12" i="20"/>
  <c r="C12" i="19"/>
  <c r="C39" i="19" s="1"/>
  <c r="G12" i="20"/>
  <c r="G12" i="19"/>
  <c r="G39" i="19" s="1"/>
  <c r="K12" i="20"/>
  <c r="K12" i="19"/>
  <c r="K39" i="19" s="1"/>
  <c r="O12" i="19"/>
  <c r="O39" i="19" s="1"/>
  <c r="O12" i="20"/>
  <c r="S12" i="20"/>
  <c r="S12" i="19"/>
  <c r="S39" i="19" s="1"/>
  <c r="D13" i="20"/>
  <c r="D13" i="19"/>
  <c r="D40" i="19" s="1"/>
  <c r="H13" i="19"/>
  <c r="H40" i="19" s="1"/>
  <c r="H13" i="20"/>
  <c r="L13" i="20"/>
  <c r="L13" i="19"/>
  <c r="L40" i="19" s="1"/>
  <c r="P13" i="20"/>
  <c r="P13" i="19"/>
  <c r="P40" i="19" s="1"/>
  <c r="T13" i="20"/>
  <c r="T13" i="19"/>
  <c r="T40" i="19" s="1"/>
  <c r="V19" i="2"/>
  <c r="V20" i="2" s="1"/>
  <c r="R19" i="2"/>
  <c r="R20" i="2" s="1"/>
  <c r="F19" i="2"/>
  <c r="F20" i="2" s="1"/>
  <c r="L19" i="2"/>
  <c r="L20" i="2" s="1"/>
  <c r="F19" i="12"/>
  <c r="F20" i="12" s="1"/>
  <c r="V19" i="12"/>
  <c r="E19" i="13"/>
  <c r="E20" i="13" s="1"/>
  <c r="J19" i="13"/>
  <c r="J20" i="13" s="1"/>
  <c r="U19" i="13"/>
  <c r="U20" i="13" s="1"/>
  <c r="K19" i="15"/>
  <c r="K20" i="15" s="1"/>
  <c r="K19" i="2"/>
  <c r="K20" i="2" s="1"/>
  <c r="G19" i="12"/>
  <c r="G20" i="12" s="1"/>
  <c r="D19" i="13"/>
  <c r="D20" i="13" s="1"/>
  <c r="T19" i="13"/>
  <c r="T20" i="13" s="1"/>
  <c r="K19" i="14"/>
  <c r="K20" i="14" s="1"/>
  <c r="T19" i="2"/>
  <c r="T20" i="2" s="1"/>
  <c r="P19" i="15"/>
  <c r="P20" i="15" s="1"/>
  <c r="Q19" i="15"/>
  <c r="Q20" i="15" s="1"/>
  <c r="V19" i="14"/>
  <c r="G19" i="11"/>
  <c r="G20" i="11" s="1"/>
  <c r="J19" i="11"/>
  <c r="J20" i="11" s="1"/>
  <c r="R19" i="11"/>
  <c r="R20" i="11" s="1"/>
  <c r="L19" i="15"/>
  <c r="L20" i="15" s="1"/>
  <c r="J19" i="15"/>
  <c r="J20" i="15" s="1"/>
  <c r="F19" i="15"/>
  <c r="F20" i="15" s="1"/>
  <c r="V19" i="15"/>
  <c r="H19" i="14"/>
  <c r="H20" i="14" s="1"/>
  <c r="P19" i="14"/>
  <c r="P20" i="14" s="1"/>
  <c r="E19" i="15"/>
  <c r="E20" i="15" s="1"/>
  <c r="O19" i="15"/>
  <c r="O20" i="15" s="1"/>
  <c r="U19" i="15"/>
  <c r="U20" i="15" s="1"/>
  <c r="M19" i="14"/>
  <c r="M20" i="14" s="1"/>
  <c r="D19" i="14"/>
  <c r="D20" i="14" s="1"/>
  <c r="L19" i="14"/>
  <c r="L20" i="14" s="1"/>
  <c r="T19" i="14"/>
  <c r="T20" i="14" s="1"/>
  <c r="G19" i="15"/>
  <c r="G20" i="15" s="1"/>
  <c r="M19" i="15"/>
  <c r="M20" i="15" s="1"/>
  <c r="T19" i="15"/>
  <c r="T20" i="15" s="1"/>
  <c r="E19" i="14"/>
  <c r="E20" i="14" s="1"/>
  <c r="U19" i="14"/>
  <c r="U20" i="14" s="1"/>
  <c r="Q19" i="14"/>
  <c r="Q20" i="14" s="1"/>
  <c r="J19" i="14"/>
  <c r="J20" i="14" s="1"/>
  <c r="R19" i="14"/>
  <c r="R20" i="14" s="1"/>
  <c r="C19" i="15"/>
  <c r="C20" i="15" s="1"/>
  <c r="I19" i="15"/>
  <c r="I20" i="15" s="1"/>
  <c r="S19" i="15"/>
  <c r="S20" i="15" s="1"/>
  <c r="H19" i="15"/>
  <c r="H20" i="15" s="1"/>
  <c r="S19" i="13"/>
  <c r="S20" i="13" s="1"/>
  <c r="M19" i="12"/>
  <c r="M20" i="12" s="1"/>
  <c r="P19" i="13"/>
  <c r="P20" i="13" s="1"/>
  <c r="G19" i="13"/>
  <c r="G20" i="13" s="1"/>
  <c r="D19" i="12"/>
  <c r="D20" i="12" s="1"/>
  <c r="I19" i="12"/>
  <c r="I20" i="12" s="1"/>
  <c r="N19" i="12"/>
  <c r="N20" i="12" s="1"/>
  <c r="K19" i="12"/>
  <c r="K20" i="12" s="1"/>
  <c r="S19" i="12"/>
  <c r="S20" i="12" s="1"/>
  <c r="L19" i="13"/>
  <c r="L20" i="13" s="1"/>
  <c r="Q19" i="13"/>
  <c r="Q20" i="13" s="1"/>
  <c r="K19" i="13"/>
  <c r="K20" i="13" s="1"/>
  <c r="R19" i="12"/>
  <c r="R20" i="12" s="1"/>
  <c r="E19" i="12"/>
  <c r="E20" i="12" s="1"/>
  <c r="J19" i="12"/>
  <c r="J20" i="12" s="1"/>
  <c r="P19" i="12"/>
  <c r="P20" i="12" s="1"/>
  <c r="U19" i="12"/>
  <c r="U20" i="12" s="1"/>
  <c r="H19" i="13"/>
  <c r="H20" i="13" s="1"/>
  <c r="M19" i="13"/>
  <c r="M20" i="13" s="1"/>
  <c r="R19" i="13"/>
  <c r="R20" i="13" s="1"/>
  <c r="O19" i="13"/>
  <c r="O20" i="13" s="1"/>
  <c r="H19" i="11"/>
  <c r="H20" i="11" s="1"/>
  <c r="P19" i="11"/>
  <c r="P20" i="11" s="1"/>
  <c r="K19" i="11"/>
  <c r="K20" i="11" s="1"/>
  <c r="S19" i="11"/>
  <c r="S20" i="11" s="1"/>
  <c r="D19" i="11"/>
  <c r="D20" i="11" s="1"/>
  <c r="F19" i="11"/>
  <c r="F20" i="11" s="1"/>
  <c r="L19" i="11"/>
  <c r="L20" i="11" s="1"/>
  <c r="N19" i="11"/>
  <c r="N20" i="11" s="1"/>
  <c r="T19" i="11"/>
  <c r="T20" i="11" s="1"/>
  <c r="I19" i="11"/>
  <c r="I20" i="11" s="1"/>
  <c r="Q19" i="11"/>
  <c r="Q20" i="11" s="1"/>
  <c r="N19" i="2"/>
  <c r="N20" i="2" s="1"/>
  <c r="U28" i="1"/>
  <c r="V28" i="1"/>
  <c r="W28" i="1"/>
  <c r="U29" i="1"/>
  <c r="V29" i="1"/>
  <c r="W29" i="1"/>
  <c r="U30" i="1"/>
  <c r="V30" i="1"/>
  <c r="W30" i="1"/>
  <c r="U31" i="1"/>
  <c r="V31" i="1"/>
  <c r="W31" i="1"/>
  <c r="U32" i="1"/>
  <c r="V32" i="1"/>
  <c r="W32" i="1"/>
  <c r="U33" i="1"/>
  <c r="V33" i="1"/>
  <c r="W33" i="1"/>
  <c r="U34" i="1"/>
  <c r="V34" i="1"/>
  <c r="W34" i="1"/>
  <c r="U35" i="1"/>
  <c r="V35" i="1"/>
  <c r="W35" i="1"/>
  <c r="U36" i="1"/>
  <c r="V36" i="1"/>
  <c r="W36" i="1"/>
  <c r="U37" i="1"/>
  <c r="V37" i="1"/>
  <c r="W37" i="1"/>
  <c r="U38" i="1"/>
  <c r="V38" i="1"/>
  <c r="W38" i="1"/>
  <c r="U39" i="1"/>
  <c r="V39" i="1"/>
  <c r="W39" i="1"/>
  <c r="U40" i="1"/>
  <c r="V40" i="1"/>
  <c r="W40" i="1"/>
  <c r="U41" i="1"/>
  <c r="V41" i="1"/>
  <c r="W41" i="1"/>
  <c r="U42" i="1"/>
  <c r="V42" i="1"/>
  <c r="W42" i="1"/>
  <c r="U43" i="1"/>
  <c r="V43" i="1"/>
  <c r="W43" i="1"/>
  <c r="U44" i="1"/>
  <c r="V44" i="1"/>
  <c r="W44" i="1"/>
  <c r="U45" i="1"/>
  <c r="V45" i="1"/>
  <c r="W45" i="1"/>
  <c r="U46" i="1"/>
  <c r="V46" i="1"/>
  <c r="W46" i="1"/>
  <c r="W27" i="1"/>
  <c r="V27" i="1"/>
  <c r="U27" i="1"/>
  <c r="D28" i="1"/>
  <c r="E28" i="1"/>
  <c r="F28" i="1"/>
  <c r="G28" i="1"/>
  <c r="H28" i="1"/>
  <c r="I28" i="1"/>
  <c r="J28" i="1"/>
  <c r="K28" i="1"/>
  <c r="L28" i="1"/>
  <c r="M28" i="1"/>
  <c r="N28" i="1"/>
  <c r="O28" i="1"/>
  <c r="P28" i="1"/>
  <c r="Q28" i="1"/>
  <c r="R28" i="1"/>
  <c r="S28" i="1"/>
  <c r="T28" i="1"/>
  <c r="C29" i="1"/>
  <c r="D29" i="1"/>
  <c r="E29" i="1"/>
  <c r="F29" i="1"/>
  <c r="G29" i="1"/>
  <c r="H29" i="1"/>
  <c r="I29" i="1"/>
  <c r="J29" i="1"/>
  <c r="K29" i="1"/>
  <c r="L29" i="1"/>
  <c r="M29" i="1"/>
  <c r="N29" i="1"/>
  <c r="O29" i="1"/>
  <c r="P29" i="1"/>
  <c r="Q29" i="1"/>
  <c r="R29" i="1"/>
  <c r="S29" i="1"/>
  <c r="T29" i="1"/>
  <c r="C30" i="1"/>
  <c r="D30" i="1"/>
  <c r="E30" i="1"/>
  <c r="F30" i="1"/>
  <c r="G30" i="1"/>
  <c r="H30" i="1"/>
  <c r="I30" i="1"/>
  <c r="J30" i="1"/>
  <c r="K30" i="1"/>
  <c r="L30" i="1"/>
  <c r="M30" i="1"/>
  <c r="N30" i="1"/>
  <c r="O30" i="1"/>
  <c r="P30" i="1"/>
  <c r="Q30" i="1"/>
  <c r="R30" i="1"/>
  <c r="S30" i="1"/>
  <c r="T30" i="1"/>
  <c r="C31" i="1"/>
  <c r="D31" i="1"/>
  <c r="E31" i="1"/>
  <c r="F31" i="1"/>
  <c r="G31" i="1"/>
  <c r="H31" i="1"/>
  <c r="I31" i="1"/>
  <c r="J31" i="1"/>
  <c r="K31" i="1"/>
  <c r="L31" i="1"/>
  <c r="M31" i="1"/>
  <c r="N31" i="1"/>
  <c r="O31" i="1"/>
  <c r="P31" i="1"/>
  <c r="Q31" i="1"/>
  <c r="R31" i="1"/>
  <c r="S31" i="1"/>
  <c r="T31" i="1"/>
  <c r="C32" i="1"/>
  <c r="D32" i="1"/>
  <c r="E32" i="1"/>
  <c r="F32" i="1"/>
  <c r="G32" i="1"/>
  <c r="H32" i="1"/>
  <c r="I32" i="1"/>
  <c r="J32" i="1"/>
  <c r="K32" i="1"/>
  <c r="L32" i="1"/>
  <c r="M32" i="1"/>
  <c r="N32" i="1"/>
  <c r="O32" i="1"/>
  <c r="P32" i="1"/>
  <c r="Q32" i="1"/>
  <c r="R32" i="1"/>
  <c r="S32" i="1"/>
  <c r="T32" i="1"/>
  <c r="C33" i="1"/>
  <c r="D33" i="1"/>
  <c r="E33" i="1"/>
  <c r="F33" i="1"/>
  <c r="G33" i="1"/>
  <c r="H33" i="1"/>
  <c r="I33" i="1"/>
  <c r="J33" i="1"/>
  <c r="K33" i="1"/>
  <c r="L33" i="1"/>
  <c r="M33" i="1"/>
  <c r="N33" i="1"/>
  <c r="O33" i="1"/>
  <c r="P33" i="1"/>
  <c r="Q33" i="1"/>
  <c r="R33" i="1"/>
  <c r="S33" i="1"/>
  <c r="T33" i="1"/>
  <c r="C34" i="1"/>
  <c r="D34" i="1"/>
  <c r="E34" i="1"/>
  <c r="F34" i="1"/>
  <c r="G34" i="1"/>
  <c r="H34" i="1"/>
  <c r="I34" i="1"/>
  <c r="J34" i="1"/>
  <c r="K34" i="1"/>
  <c r="L34" i="1"/>
  <c r="M34" i="1"/>
  <c r="N34" i="1"/>
  <c r="O34" i="1"/>
  <c r="P34" i="1"/>
  <c r="Q34" i="1"/>
  <c r="R34" i="1"/>
  <c r="S34" i="1"/>
  <c r="T34" i="1"/>
  <c r="C35" i="1"/>
  <c r="D35" i="1"/>
  <c r="E35" i="1"/>
  <c r="F35" i="1"/>
  <c r="G35" i="1"/>
  <c r="H35" i="1"/>
  <c r="I35" i="1"/>
  <c r="J35" i="1"/>
  <c r="K35" i="1"/>
  <c r="L35" i="1"/>
  <c r="M35" i="1"/>
  <c r="N35" i="1"/>
  <c r="O35" i="1"/>
  <c r="P35" i="1"/>
  <c r="Q35" i="1"/>
  <c r="R35" i="1"/>
  <c r="S35" i="1"/>
  <c r="T35" i="1"/>
  <c r="C36" i="1"/>
  <c r="D36" i="1"/>
  <c r="E36" i="1"/>
  <c r="F36" i="1"/>
  <c r="G36" i="1"/>
  <c r="H36" i="1"/>
  <c r="I36" i="1"/>
  <c r="J36" i="1"/>
  <c r="K36" i="1"/>
  <c r="L36" i="1"/>
  <c r="M36" i="1"/>
  <c r="N36" i="1"/>
  <c r="O36" i="1"/>
  <c r="P36" i="1"/>
  <c r="Q36" i="1"/>
  <c r="R36" i="1"/>
  <c r="S36" i="1"/>
  <c r="T36" i="1"/>
  <c r="C37" i="1"/>
  <c r="D37" i="1"/>
  <c r="E37" i="1"/>
  <c r="F37" i="1"/>
  <c r="G37" i="1"/>
  <c r="H37" i="1"/>
  <c r="I37" i="1"/>
  <c r="J37" i="1"/>
  <c r="K37" i="1"/>
  <c r="L37" i="1"/>
  <c r="M37" i="1"/>
  <c r="N37" i="1"/>
  <c r="O37" i="1"/>
  <c r="P37" i="1"/>
  <c r="Q37" i="1"/>
  <c r="R37" i="1"/>
  <c r="S37" i="1"/>
  <c r="T37" i="1"/>
  <c r="C38" i="1"/>
  <c r="D38" i="1"/>
  <c r="E38" i="1"/>
  <c r="F38" i="1"/>
  <c r="G38" i="1"/>
  <c r="H38" i="1"/>
  <c r="I38" i="1"/>
  <c r="J38" i="1"/>
  <c r="K38" i="1"/>
  <c r="L38" i="1"/>
  <c r="M38" i="1"/>
  <c r="N38" i="1"/>
  <c r="O38" i="1"/>
  <c r="P38" i="1"/>
  <c r="Q38" i="1"/>
  <c r="R38" i="1"/>
  <c r="S38" i="1"/>
  <c r="T38" i="1"/>
  <c r="C39" i="1"/>
  <c r="D39" i="1"/>
  <c r="E39" i="1"/>
  <c r="F39" i="1"/>
  <c r="G39" i="1"/>
  <c r="H39" i="1"/>
  <c r="I39" i="1"/>
  <c r="J39" i="1"/>
  <c r="K39" i="1"/>
  <c r="L39" i="1"/>
  <c r="M39" i="1"/>
  <c r="N39" i="1"/>
  <c r="O39" i="1"/>
  <c r="P39" i="1"/>
  <c r="Q39" i="1"/>
  <c r="R39" i="1"/>
  <c r="S39" i="1"/>
  <c r="T39" i="1"/>
  <c r="C40" i="1"/>
  <c r="D40" i="1"/>
  <c r="E40" i="1"/>
  <c r="F40" i="1"/>
  <c r="G40" i="1"/>
  <c r="H40" i="1"/>
  <c r="I40" i="1"/>
  <c r="J40" i="1"/>
  <c r="K40" i="1"/>
  <c r="L40" i="1"/>
  <c r="M40" i="1"/>
  <c r="N40" i="1"/>
  <c r="O40" i="1"/>
  <c r="P40" i="1"/>
  <c r="Q40" i="1"/>
  <c r="R40" i="1"/>
  <c r="S40" i="1"/>
  <c r="T40" i="1"/>
  <c r="C41" i="1"/>
  <c r="D41" i="1"/>
  <c r="E41" i="1"/>
  <c r="F41" i="1"/>
  <c r="G41" i="1"/>
  <c r="H41" i="1"/>
  <c r="I41" i="1"/>
  <c r="J41" i="1"/>
  <c r="K41" i="1"/>
  <c r="L41" i="1"/>
  <c r="M41" i="1"/>
  <c r="N41" i="1"/>
  <c r="O41" i="1"/>
  <c r="P41" i="1"/>
  <c r="Q41" i="1"/>
  <c r="R41" i="1"/>
  <c r="S41" i="1"/>
  <c r="T41" i="1"/>
  <c r="C42" i="1"/>
  <c r="D42" i="1"/>
  <c r="E42" i="1"/>
  <c r="F42" i="1"/>
  <c r="G42" i="1"/>
  <c r="H42" i="1"/>
  <c r="I42" i="1"/>
  <c r="J42" i="1"/>
  <c r="K42" i="1"/>
  <c r="L42" i="1"/>
  <c r="M42" i="1"/>
  <c r="N42" i="1"/>
  <c r="O42" i="1"/>
  <c r="P42" i="1"/>
  <c r="Q42" i="1"/>
  <c r="R42" i="1"/>
  <c r="S42" i="1"/>
  <c r="T42" i="1"/>
  <c r="C43" i="1"/>
  <c r="D43" i="1"/>
  <c r="E43" i="1"/>
  <c r="F43" i="1"/>
  <c r="G43" i="1"/>
  <c r="H43" i="1"/>
  <c r="I43" i="1"/>
  <c r="J43" i="1"/>
  <c r="K43" i="1"/>
  <c r="L43" i="1"/>
  <c r="M43" i="1"/>
  <c r="N43" i="1"/>
  <c r="O43" i="1"/>
  <c r="P43" i="1"/>
  <c r="Q43" i="1"/>
  <c r="R43" i="1"/>
  <c r="S43" i="1"/>
  <c r="T43" i="1"/>
  <c r="C44" i="1"/>
  <c r="D44" i="1"/>
  <c r="E44" i="1"/>
  <c r="F44" i="1"/>
  <c r="G44" i="1"/>
  <c r="H44" i="1"/>
  <c r="I44" i="1"/>
  <c r="J44" i="1"/>
  <c r="K44" i="1"/>
  <c r="L44" i="1"/>
  <c r="M44" i="1"/>
  <c r="N44" i="1"/>
  <c r="O44" i="1"/>
  <c r="P44" i="1"/>
  <c r="Q44" i="1"/>
  <c r="R44" i="1"/>
  <c r="S44" i="1"/>
  <c r="T44" i="1"/>
  <c r="C45" i="1"/>
  <c r="D45" i="1"/>
  <c r="E45" i="1"/>
  <c r="F45" i="1"/>
  <c r="G45" i="1"/>
  <c r="H45" i="1"/>
  <c r="I45" i="1"/>
  <c r="J45" i="1"/>
  <c r="K45" i="1"/>
  <c r="L45" i="1"/>
  <c r="M45" i="1"/>
  <c r="N45" i="1"/>
  <c r="O45" i="1"/>
  <c r="P45" i="1"/>
  <c r="Q45" i="1"/>
  <c r="R45" i="1"/>
  <c r="S45" i="1"/>
  <c r="T45" i="1"/>
  <c r="C46" i="1"/>
  <c r="D46" i="1"/>
  <c r="E46" i="1"/>
  <c r="F46" i="1"/>
  <c r="G46" i="1"/>
  <c r="H46" i="1"/>
  <c r="I46" i="1"/>
  <c r="J46" i="1"/>
  <c r="K46" i="1"/>
  <c r="L46" i="1"/>
  <c r="M46" i="1"/>
  <c r="N46" i="1"/>
  <c r="O46" i="1"/>
  <c r="P46" i="1"/>
  <c r="Q46" i="1"/>
  <c r="R46" i="1"/>
  <c r="S46" i="1"/>
  <c r="T46" i="1"/>
  <c r="T27" i="1"/>
  <c r="S27" i="1"/>
  <c r="R27" i="1"/>
  <c r="Q27" i="1"/>
  <c r="P27" i="1"/>
  <c r="O27" i="1"/>
  <c r="N27" i="1"/>
  <c r="M27" i="1"/>
  <c r="L27" i="1"/>
  <c r="K27" i="1"/>
  <c r="J27" i="1"/>
  <c r="I27" i="1"/>
  <c r="H27" i="1"/>
  <c r="G27" i="1"/>
  <c r="C27" i="1"/>
  <c r="F27" i="1"/>
  <c r="E27" i="1"/>
  <c r="D27" i="1"/>
  <c r="C19" i="2" l="1"/>
  <c r="C20" i="2" s="1"/>
  <c r="I4" i="20"/>
  <c r="I14" i="20" s="1"/>
  <c r="I4" i="19"/>
  <c r="I31" i="19" s="1"/>
  <c r="I41" i="19" s="1"/>
  <c r="Q4" i="20"/>
  <c r="Q14" i="20" s="1"/>
  <c r="Q4" i="19"/>
  <c r="Q31" i="19" s="1"/>
  <c r="Q41" i="19" s="1"/>
  <c r="J4" i="20"/>
  <c r="J14" i="20" s="1"/>
  <c r="J4" i="19"/>
  <c r="J31" i="19" s="1"/>
  <c r="J41" i="19" s="1"/>
  <c r="N4" i="20"/>
  <c r="N14" i="20" s="1"/>
  <c r="N4" i="19"/>
  <c r="N31" i="19" s="1"/>
  <c r="N41" i="19" s="1"/>
  <c r="U4" i="20"/>
  <c r="U14" i="20" s="1"/>
  <c r="U4" i="19"/>
  <c r="U31" i="19" s="1"/>
  <c r="U41" i="19" s="1"/>
  <c r="D4" i="19"/>
  <c r="D31" i="19" s="1"/>
  <c r="D41" i="19" s="1"/>
  <c r="D4" i="20"/>
  <c r="D14" i="20" s="1"/>
  <c r="G4" i="20"/>
  <c r="G14" i="20" s="1"/>
  <c r="G4" i="19"/>
  <c r="G31" i="19" s="1"/>
  <c r="G41" i="19" s="1"/>
  <c r="K4" i="20"/>
  <c r="K14" i="20" s="1"/>
  <c r="K4" i="19"/>
  <c r="K31" i="19" s="1"/>
  <c r="K41" i="19" s="1"/>
  <c r="O4" i="20"/>
  <c r="O14" i="20" s="1"/>
  <c r="O4" i="19"/>
  <c r="O31" i="19" s="1"/>
  <c r="O41" i="19" s="1"/>
  <c r="E4" i="20"/>
  <c r="E14" i="20" s="1"/>
  <c r="E4" i="19"/>
  <c r="E31" i="19" s="1"/>
  <c r="E41" i="19" s="1"/>
  <c r="H4" i="19"/>
  <c r="H31" i="19" s="1"/>
  <c r="H41" i="19" s="1"/>
  <c r="H4" i="20"/>
  <c r="H14" i="20" s="1"/>
  <c r="L4" i="19"/>
  <c r="L31" i="19" s="1"/>
  <c r="L41" i="19" s="1"/>
  <c r="L4" i="20"/>
  <c r="L14" i="20" s="1"/>
  <c r="P4" i="19"/>
  <c r="P31" i="19" s="1"/>
  <c r="P41" i="19" s="1"/>
  <c r="P4" i="20"/>
  <c r="P14" i="20" s="1"/>
  <c r="T4" i="19"/>
  <c r="T31" i="19" s="1"/>
  <c r="T41" i="19" s="1"/>
  <c r="T4" i="20"/>
  <c r="T14" i="20" s="1"/>
  <c r="F4" i="20"/>
  <c r="F14" i="20" s="1"/>
  <c r="F4" i="19"/>
  <c r="F31" i="19" s="1"/>
  <c r="F41" i="19" s="1"/>
  <c r="M4" i="20"/>
  <c r="M14" i="20" s="1"/>
  <c r="M4" i="19"/>
  <c r="M31" i="19" s="1"/>
  <c r="M41" i="19" s="1"/>
  <c r="C4" i="20"/>
  <c r="C14" i="20" s="1"/>
  <c r="C4" i="19"/>
  <c r="C31" i="19" s="1"/>
  <c r="C41" i="19" s="1"/>
  <c r="R4" i="20"/>
  <c r="R14" i="20" s="1"/>
  <c r="R4" i="19"/>
  <c r="R31" i="19" s="1"/>
  <c r="R41" i="19" s="1"/>
  <c r="S4" i="20"/>
  <c r="S14" i="20" s="1"/>
  <c r="S4" i="19"/>
  <c r="S31" i="19" s="1"/>
  <c r="S41" i="19" s="1"/>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C18" i="1"/>
  <c r="C19" i="1" s="1"/>
  <c r="C20" i="1" s="1"/>
  <c r="A46" i="1" l="1"/>
  <c r="A45" i="1"/>
  <c r="A44" i="1"/>
  <c r="A43" i="1"/>
  <c r="A42" i="1"/>
  <c r="A41" i="1"/>
  <c r="A40" i="1"/>
  <c r="A39" i="1"/>
  <c r="A38" i="1"/>
  <c r="A37" i="1"/>
  <c r="A36" i="1"/>
  <c r="A35" i="1"/>
  <c r="A34" i="1"/>
  <c r="A33" i="1"/>
  <c r="A32" i="1"/>
  <c r="A31" i="1"/>
  <c r="A30" i="1"/>
  <c r="A29" i="1"/>
  <c r="A28" i="1"/>
  <c r="A27"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000-000001000000}">
      <text>
        <r>
          <rPr>
            <sz val="9"/>
            <color indexed="81"/>
            <rFont val="Tahoma"/>
            <family val="2"/>
          </rPr>
          <t>Na                                            (Acceptable level 360kg/ha)</t>
        </r>
      </text>
    </comment>
    <comment ref="Q22"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100-000001000000}">
      <text>
        <r>
          <rPr>
            <sz val="9"/>
            <color indexed="81"/>
            <rFont val="Tahoma"/>
            <family val="2"/>
          </rPr>
          <t>Na                                            (Acceptable level 360kg/ha)</t>
        </r>
      </text>
    </comment>
    <comment ref="Q22" authorId="0" shapeId="0" xr:uid="{00000000-0006-0000-01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200-000001000000}">
      <text>
        <r>
          <rPr>
            <sz val="9"/>
            <color indexed="81"/>
            <rFont val="Tahoma"/>
            <family val="2"/>
          </rPr>
          <t>Na                                            (Acceptable level 360kg/ha)</t>
        </r>
      </text>
    </comment>
    <comment ref="Q22" authorId="0" shapeId="0" xr:uid="{00000000-0006-0000-02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300-000001000000}">
      <text>
        <r>
          <rPr>
            <sz val="9"/>
            <color indexed="81"/>
            <rFont val="Tahoma"/>
            <family val="2"/>
          </rPr>
          <t>Na                                            (Acceptable level 360kg/ha)</t>
        </r>
      </text>
    </comment>
    <comment ref="Q22" authorId="0" shapeId="0" xr:uid="{00000000-0006-0000-03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400-000001000000}">
      <text>
        <r>
          <rPr>
            <sz val="9"/>
            <color indexed="81"/>
            <rFont val="Tahoma"/>
            <family val="2"/>
          </rPr>
          <t>Na                                            (Acceptable level 360kg/ha)</t>
        </r>
      </text>
    </comment>
    <comment ref="Q22" authorId="0" shapeId="0" xr:uid="{00000000-0006-0000-04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500-000001000000}">
      <text>
        <r>
          <rPr>
            <sz val="9"/>
            <color indexed="81"/>
            <rFont val="Tahoma"/>
            <family val="2"/>
          </rPr>
          <t>Na                                            (Acceptable level 360kg/ha)</t>
        </r>
      </text>
    </comment>
    <comment ref="Q22" authorId="0" shapeId="0" xr:uid="{00000000-0006-0000-05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600-000001000000}">
      <text>
        <r>
          <rPr>
            <sz val="9"/>
            <color indexed="81"/>
            <rFont val="Tahoma"/>
            <family val="2"/>
          </rPr>
          <t>Na                                            (Acceptable level 360kg/ha)</t>
        </r>
      </text>
    </comment>
    <comment ref="Q22" authorId="0" shapeId="0" xr:uid="{00000000-0006-0000-06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<sst xmlns="http://schemas.openxmlformats.org/spreadsheetml/2006/main" count="1078" uniqueCount="128">
  <si>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</si>
  <si>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</si>
  <si>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</si>
  <si>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</si>
  <si>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</si>
  <si>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</si>
  <si>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</si>
  <si>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</si>
  <si>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</si>
  <si>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</si>
  <si>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</si>
  <si>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</si>
  <si>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</si>
  <si>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</si>
  <si>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</si>
  <si>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</si>
  <si>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</si>
  <si>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</si>
  <si>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</si>
  <si>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</si>
  <si>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</si>
  <si>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</si>
  <si>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</si>
  <si>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</si>
  <si>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</si>
  <si>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</si>
  <si>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</si>
  <si>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</si>
  <si>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</si>
  <si>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</si>
  <si>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</si>
  <si>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</si>
  <si>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</si>
  <si>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</si>
  <si>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</si>
  <si>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</si>
  <si>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</si>
  <si>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</si>
  <si>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</si>
  <si>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Fats &amp; Oils (%)</t>
  </si>
  <si>
    <t>Fats &amp; Oils                    (Acceptable level 4%)</t>
  </si>
  <si>
    <t xml:space="preserve">Total Na (Sodium)  </t>
  </si>
  <si>
    <t>Total Sulphur (S)</t>
  </si>
  <si>
    <t>PAN reference</t>
  </si>
  <si>
    <t>Operator</t>
  </si>
  <si>
    <t>Waste pH</t>
  </si>
  <si>
    <t>Soil Type</t>
  </si>
  <si>
    <t>Total spread area</t>
  </si>
  <si>
    <t>Conductivity µS/cm</t>
  </si>
  <si>
    <t>Conductivity  (Acceptable level 5000µS/cm)</t>
  </si>
  <si>
    <t>%</t>
  </si>
  <si>
    <t>Assessed By</t>
  </si>
  <si>
    <t>Waste type (EWC)</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</si>
  <si>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</si>
  <si>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</si>
  <si>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</si>
  <si>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</si>
  <si>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</si>
  <si>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</si>
  <si>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</si>
  <si>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</si>
  <si>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</si>
  <si>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</si>
  <si>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</si>
  <si>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</si>
  <si>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</si>
  <si>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</si>
  <si>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</si>
  <si>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</si>
  <si>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</si>
  <si>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</si>
  <si>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</si>
  <si>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</si>
  <si>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Winter wheat/barley</t>
  </si>
  <si>
    <t>Spring wheat/barley</t>
  </si>
  <si>
    <t>Winter/spring oats</t>
  </si>
  <si>
    <t>Grass fresh (15%-20% DM)</t>
  </si>
  <si>
    <t>Hay (86% DM)</t>
  </si>
  <si>
    <t>Maize</t>
  </si>
  <si>
    <t>Phosphate Offtake</t>
  </si>
  <si>
    <t>Sandy</t>
  </si>
  <si>
    <t>Sandy Loam</t>
  </si>
  <si>
    <t>Medium/Clay</t>
  </si>
  <si>
    <t>Organic</t>
  </si>
  <si>
    <t>Peat</t>
  </si>
  <si>
    <t>Total Nitrogen</t>
  </si>
  <si>
    <t>Difference</t>
  </si>
  <si>
    <t xml:space="preserve">Increase/decrease </t>
  </si>
  <si>
    <t>Solid</t>
  </si>
  <si>
    <t>Liquid</t>
  </si>
  <si>
    <t>Sludge</t>
  </si>
  <si>
    <t>Crop</t>
  </si>
  <si>
    <t>P OFFTAKE</t>
  </si>
  <si>
    <t>Oilseed Rape</t>
  </si>
  <si>
    <t>LIMIT</t>
  </si>
  <si>
    <t>Crop requirement x10</t>
  </si>
  <si>
    <t>Crop Requirement</t>
  </si>
  <si>
    <t>Grass Silage (25% DM)</t>
  </si>
  <si>
    <t>Grass Silage (30%)</t>
  </si>
  <si>
    <t>TBC</t>
  </si>
  <si>
    <t>Waste Ref</t>
  </si>
  <si>
    <t>Total</t>
  </si>
  <si>
    <t>INDIVIDUAL WASTE ADDITIONS</t>
  </si>
  <si>
    <t>SPREADING RATIOS</t>
  </si>
  <si>
    <t>ADDITIONS</t>
  </si>
  <si>
    <t xml:space="preserve">Additions </t>
  </si>
  <si>
    <t>Permit reference</t>
  </si>
  <si>
    <t>Waste type (physical form)</t>
  </si>
  <si>
    <t>Fodder beet</t>
  </si>
  <si>
    <t>Oilseed rape</t>
  </si>
  <si>
    <t>Haylege (45% DM)</t>
  </si>
  <si>
    <t>PAN-008803</t>
  </si>
  <si>
    <t>RP3596ET</t>
  </si>
  <si>
    <t>Mr Bryan Llewellyn</t>
  </si>
  <si>
    <t>Abergelli Farm, Felindre, Swansea, SA5 7NN</t>
  </si>
  <si>
    <t>Rhiannon Smith</t>
  </si>
  <si>
    <t>49.9 ha</t>
  </si>
  <si>
    <t>19 09 02</t>
  </si>
  <si>
    <t>DCWW Bolton Hill</t>
  </si>
  <si>
    <t>36a</t>
  </si>
  <si>
    <t>M</t>
  </si>
  <si>
    <t>Bontgoch WTW</t>
  </si>
  <si>
    <t>Felindre Sludge Cake</t>
  </si>
  <si>
    <t>Felindre Liquid Sludge</t>
  </si>
  <si>
    <t>19 19 02</t>
  </si>
  <si>
    <t>Preseli Sludge</t>
  </si>
  <si>
    <t>Strata Florida</t>
  </si>
  <si>
    <t>Llechryd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</si>
</sst>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sz val="9"/>
      <color theme="1"/>
      <name val="Arial"/>
      <family val="2"/>
    </font>
    <font>
      <sz val="11"/>
      <color theme="1"/>
      <name val="Arial"/>
      <family val="2"/>
    </font>
    <font>
      <b/>
      <sz val="12"/>
      <name val="Arial"/>
      <family val="2"/>
    </font>
    <font>
      <sz val="11"/>
      <color theme="1"/>
      <name val="Calibri"/>
      <family val="2"/>
      <scheme val="minor"/>
    </font>
  </fonts>
  <fills count="10">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indexed="22"/>
        <bgColor indexed="64"/>
      </patternFill>
    </fill>
  </fills>
  <borders count="10">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3">
    <xf numFmtId="0" fontId="0" fillId="0" borderId="0"/>
    <xf numFmtId="0" fontId="2" fillId="0" borderId="0"/>
    <xf numFmtId="9" fontId="11" fillId="0" borderId="0" applyFont="0" applyFill="0" applyBorder="0" applyAlignment="0" applyProtection="0"/>
  </cellStyleXfs>
  <cellXfs count="103">
    <xf numFmtId="0" fontId="0" fillId="0" borderId="0" xfId="0"/>
    <xf numFmtId="0" fontId="2" fillId="3" borderId="3" xfId="0" applyFont="1" applyFill="1" applyBorder="1" applyAlignment="1" applyProtection="1">
      <alignment horizontal="left" vertical="top"/>
      <protection locked="0"/>
    </xf>
    <xf numFmtId="0" fontId="6" fillId="2" borderId="3" xfId="0" applyFont="1" applyFill="1" applyBorder="1" applyAlignment="1" applyProtection="1">
      <alignment horizontal="left" vertical="top" wrapText="1"/>
      <protection hidden="1"/>
    </xf>
    <xf numFmtId="2" fontId="8" fillId="4" borderId="3" xfId="0" applyNumberFormat="1" applyFont="1" applyFill="1" applyBorder="1" applyAlignment="1" applyProtection="1">
      <alignment horizontal="center" vertical="top"/>
      <protection hidden="1"/>
    </xf>
    <xf numFmtId="2" fontId="8" fillId="4" borderId="1" xfId="0" applyNumberFormat="1" applyFont="1" applyFill="1" applyBorder="1" applyAlignment="1" applyProtection="1">
      <alignment horizontal="center" vertical="top"/>
      <protection hidden="1"/>
    </xf>
    <xf numFmtId="0" fontId="6" fillId="6" borderId="3" xfId="0" applyFont="1" applyFill="1" applyBorder="1" applyAlignment="1" applyProtection="1">
      <alignment horizontal="left" vertical="top" wrapText="1"/>
      <protection hidden="1"/>
    </xf>
    <xf numFmtId="0" fontId="1" fillId="6" borderId="3" xfId="0" applyFont="1" applyFill="1" applyBorder="1" applyAlignment="1" applyProtection="1">
      <alignment horizontal="left" vertical="top" wrapText="1"/>
      <protection hidden="1"/>
    </xf>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left" vertical="top" wrapText="1"/>
      <protection hidden="1"/>
    </xf>
    <xf numFmtId="0" fontId="6" fillId="8"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left" vertical="top" wrapText="1"/>
      <protection hidden="1"/>
    </xf>
    <xf numFmtId="0" fontId="5" fillId="0" borderId="0" xfId="0" applyFont="1" applyAlignment="1" applyProtection="1">
      <alignment horizontal="left" vertical="top"/>
      <protection locked="0"/>
    </xf>
    <xf numFmtId="0" fontId="5" fillId="0" borderId="0" xfId="0" applyFont="1" applyFill="1" applyBorder="1" applyAlignment="1" applyProtection="1">
      <alignment horizontal="right" vertical="top"/>
      <protection locked="0"/>
    </xf>
    <xf numFmtId="0" fontId="5" fillId="0" borderId="0" xfId="0" applyFont="1" applyFill="1" applyBorder="1" applyAlignment="1" applyProtection="1">
      <alignment horizontal="left" vertical="top"/>
      <protection locked="0"/>
    </xf>
    <xf numFmtId="0" fontId="2" fillId="0" borderId="0" xfId="0" applyFont="1" applyFill="1" applyBorder="1" applyAlignment="1" applyProtection="1">
      <alignment horizontal="right" vertical="top"/>
      <protection locked="0"/>
    </xf>
    <xf numFmtId="0" fontId="5" fillId="0" borderId="0" xfId="0" applyFont="1" applyFill="1" applyBorder="1" applyAlignment="1" applyProtection="1">
      <alignment horizontal="center" vertical="top"/>
      <protection locked="0"/>
    </xf>
    <xf numFmtId="0" fontId="5" fillId="0" borderId="0" xfId="0" applyFont="1" applyFill="1" applyAlignment="1" applyProtection="1">
      <alignment horizontal="left" vertical="top"/>
      <protection locked="0"/>
    </xf>
    <xf numFmtId="0" fontId="2" fillId="0" borderId="0" xfId="0" applyFont="1" applyFill="1" applyBorder="1" applyAlignment="1" applyProtection="1">
      <alignment horizontal="left" vertical="top"/>
      <protection locked="0"/>
    </xf>
    <xf numFmtId="0" fontId="5" fillId="2" borderId="3" xfId="0" applyFont="1" applyFill="1" applyBorder="1" applyAlignment="1" applyProtection="1">
      <alignment horizontal="left" vertical="top"/>
      <protection locked="0"/>
    </xf>
    <xf numFmtId="0" fontId="5" fillId="0" borderId="0" xfId="0" applyFont="1" applyBorder="1" applyAlignment="1" applyProtection="1">
      <alignment horizontal="center" vertical="top"/>
      <protection locked="0"/>
    </xf>
    <xf numFmtId="0" fontId="5" fillId="3" borderId="1" xfId="0" applyFont="1" applyFill="1" applyBorder="1" applyAlignment="1" applyProtection="1">
      <alignment horizontal="center" vertical="top"/>
      <protection locked="0"/>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6"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6" borderId="3" xfId="0" applyFont="1" applyFill="1" applyBorder="1" applyAlignment="1" applyProtection="1">
      <alignment horizontal="left"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2" borderId="3" xfId="0" applyFont="1" applyFill="1" applyBorder="1" applyAlignment="1" applyProtection="1">
      <alignment horizontal="left" vertical="top" wrapText="1"/>
      <protection locked="0"/>
    </xf>
    <xf numFmtId="0" fontId="5" fillId="4" borderId="3" xfId="0" applyFont="1" applyFill="1" applyBorder="1" applyAlignment="1" applyProtection="1">
      <alignment horizontal="center" vertical="top" wrapText="1"/>
      <protection locked="0"/>
    </xf>
    <xf numFmtId="0" fontId="5" fillId="5" borderId="3" xfId="0" applyFont="1" applyFill="1" applyBorder="1" applyAlignment="1" applyProtection="1">
      <alignment horizontal="left" vertical="top" wrapText="1"/>
      <protection locked="0"/>
    </xf>
    <xf numFmtId="0" fontId="5" fillId="2" borderId="0" xfId="0" applyFont="1" applyFill="1" applyBorder="1" applyAlignment="1" applyProtection="1">
      <alignment horizontal="left" vertical="top"/>
      <protection locked="0"/>
    </xf>
    <xf numFmtId="0" fontId="5" fillId="3" borderId="3" xfId="0" applyFont="1" applyFill="1" applyBorder="1" applyAlignment="1" applyProtection="1">
      <alignment horizontal="center" vertical="top"/>
      <protection locked="0"/>
    </xf>
    <xf numFmtId="0" fontId="5" fillId="3" borderId="3" xfId="0" applyFont="1" applyFill="1" applyBorder="1" applyAlignment="1" applyProtection="1">
      <alignment horizontal="left" vertical="top"/>
      <protection locked="0"/>
    </xf>
    <xf numFmtId="0" fontId="5" fillId="3" borderId="3" xfId="0" quotePrefix="1" applyFont="1" applyFill="1" applyBorder="1" applyAlignment="1" applyProtection="1">
      <alignment horizontal="left" vertical="top"/>
      <protection locked="0"/>
    </xf>
    <xf numFmtId="0" fontId="2" fillId="4" borderId="3" xfId="0" applyFont="1" applyFill="1" applyBorder="1" applyAlignment="1" applyProtection="1">
      <alignment horizontal="center" vertical="top"/>
      <protection hidden="1"/>
    </xf>
    <xf numFmtId="2" fontId="2" fillId="4" borderId="3" xfId="0" applyNumberFormat="1" applyFont="1" applyFill="1" applyBorder="1" applyAlignment="1" applyProtection="1">
      <alignment horizontal="center" vertical="top"/>
      <protection hidden="1"/>
    </xf>
    <xf numFmtId="2" fontId="1" fillId="4" borderId="3" xfId="0" applyNumberFormat="1" applyFont="1" applyFill="1" applyBorder="1" applyAlignment="1" applyProtection="1">
      <alignment horizontal="center" vertical="top"/>
      <protection hidden="1"/>
    </xf>
    <xf numFmtId="0" fontId="9" fillId="0" borderId="0" xfId="0" applyFont="1" applyFill="1" applyProtection="1">
      <protection locked="0"/>
    </xf>
    <xf numFmtId="0" fontId="5" fillId="0" borderId="0" xfId="0" applyFont="1" applyFill="1" applyBorder="1" applyProtection="1">
      <protection locked="0"/>
    </xf>
    <xf numFmtId="0" fontId="5" fillId="0" borderId="0" xfId="0" applyFont="1" applyFill="1" applyProtection="1">
      <protection locked="0"/>
    </xf>
    <xf numFmtId="0" fontId="5" fillId="0" borderId="0" xfId="0" applyFont="1" applyFill="1" applyBorder="1" applyProtection="1">
      <protection hidden="1"/>
    </xf>
    <xf numFmtId="0" fontId="5" fillId="0" borderId="0" xfId="0" applyFont="1" applyFill="1" applyProtection="1">
      <protection hidden="1"/>
    </xf>
    <xf numFmtId="0" fontId="9" fillId="0" borderId="0" xfId="0" applyFont="1" applyFill="1" applyProtection="1">
      <protection hidden="1"/>
    </xf>
    <xf numFmtId="0" fontId="9" fillId="0" borderId="0" xfId="0" applyFont="1" applyFill="1" applyBorder="1" applyProtection="1">
      <protection locked="0"/>
    </xf>
    <xf numFmtId="0" fontId="2" fillId="0" borderId="0" xfId="0" applyFont="1" applyFill="1" applyBorder="1" applyAlignment="1" applyProtection="1">
      <alignment vertical="center"/>
      <protection locked="0"/>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xf>
    <xf numFmtId="0" fontId="5" fillId="5" borderId="3" xfId="0" applyFont="1" applyFill="1" applyBorder="1" applyAlignment="1" applyProtection="1">
      <alignment horizontal="center" vertical="top"/>
    </xf>
    <xf numFmtId="0" fontId="6" fillId="4" borderId="3" xfId="0" applyFont="1" applyFill="1" applyBorder="1" applyAlignment="1" applyProtection="1">
      <alignment horizontal="center" vertical="top"/>
    </xf>
    <xf numFmtId="0" fontId="2" fillId="0" borderId="0" xfId="1"/>
    <xf numFmtId="0" fontId="2" fillId="0" borderId="3" xfId="1" applyBorder="1" applyAlignment="1" applyProtection="1">
      <alignment horizontal="center"/>
      <protection hidden="1"/>
    </xf>
    <xf numFmtId="0" fontId="2" fillId="0" borderId="0" xfId="1" applyBorder="1" applyAlignment="1" applyProtection="1">
      <alignment horizontal="center"/>
      <protection hidden="1"/>
    </xf>
    <xf numFmtId="0" fontId="2" fillId="0" borderId="3" xfId="1" applyBorder="1"/>
    <xf numFmtId="2" fontId="2" fillId="0" borderId="3" xfId="1" applyNumberFormat="1" applyBorder="1"/>
    <xf numFmtId="0" fontId="10" fillId="0" borderId="3" xfId="1" applyFont="1" applyBorder="1" applyAlignment="1">
      <alignment horizontal="center"/>
    </xf>
    <xf numFmtId="1" fontId="2" fillId="0" borderId="0" xfId="1" applyNumberFormat="1" applyFont="1" applyBorder="1" applyAlignment="1" applyProtection="1">
      <alignment horizontal="center"/>
      <protection hidden="1"/>
    </xf>
    <xf numFmtId="0" fontId="2" fillId="0" borderId="0" xfId="1" applyBorder="1" applyAlignment="1" applyProtection="1">
      <alignment horizontal="left"/>
      <protection hidden="1"/>
    </xf>
    <xf numFmtId="0" fontId="2" fillId="9" borderId="3" xfId="1" applyFill="1" applyBorder="1" applyAlignment="1" applyProtection="1">
      <alignment horizontal="center" wrapText="1"/>
      <protection hidden="1"/>
    </xf>
    <xf numFmtId="1" fontId="2" fillId="0" borderId="3" xfId="1" applyNumberFormat="1" applyFont="1" applyBorder="1" applyAlignment="1" applyProtection="1">
      <alignment horizontal="center"/>
      <protection hidden="1"/>
    </xf>
    <xf numFmtId="1" fontId="2" fillId="0" borderId="3" xfId="1" applyNumberFormat="1" applyFont="1" applyBorder="1" applyAlignment="1" applyProtection="1">
      <alignment horizontal="center" wrapText="1"/>
      <protection hidden="1"/>
    </xf>
    <xf numFmtId="0" fontId="2" fillId="2" borderId="3" xfId="1" applyFill="1" applyBorder="1" applyAlignment="1" applyProtection="1">
      <alignment horizontal="center" wrapText="1"/>
      <protection hidden="1"/>
    </xf>
    <xf numFmtId="0" fontId="2" fillId="2" borderId="3" xfId="1" applyFill="1" applyBorder="1"/>
    <xf numFmtId="0" fontId="2" fillId="0" borderId="3" xfId="1" applyBorder="1" applyAlignment="1" applyProtection="1">
      <alignment horizontal="center" wrapText="1"/>
      <protection hidden="1"/>
    </xf>
    <xf numFmtId="1" fontId="10" fillId="0" borderId="3" xfId="1" applyNumberFormat="1" applyFont="1" applyBorder="1" applyAlignment="1">
      <alignment horizontal="center"/>
    </xf>
    <xf numFmtId="0" fontId="0" fillId="0" borderId="0" xfId="0" applyAlignment="1">
      <alignment horizontal="center"/>
    </xf>
    <xf numFmtId="0" fontId="9" fillId="0" borderId="0" xfId="0" applyFont="1"/>
    <xf numFmtId="9" fontId="2" fillId="5" borderId="3" xfId="2" applyFont="1" applyFill="1" applyBorder="1" applyAlignment="1" applyProtection="1">
      <alignment horizontal="center"/>
      <protection hidden="1"/>
    </xf>
    <xf numFmtId="9" fontId="2" fillId="0" borderId="3" xfId="2" applyFont="1" applyBorder="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0" fontId="5" fillId="0" borderId="0" xfId="0" applyFont="1" applyFill="1" applyAlignment="1" applyProtection="1">
      <alignment horizontal="right" vertical="top"/>
      <protection locked="0"/>
    </xf>
    <xf numFmtId="0" fontId="5" fillId="0" borderId="0" xfId="0" applyFont="1" applyAlignment="1" applyProtection="1">
      <alignment horizontal="right" vertical="top"/>
      <protection hidden="1"/>
    </xf>
    <xf numFmtId="0" fontId="5" fillId="0" borderId="0" xfId="0" applyFont="1" applyFill="1" applyAlignment="1" applyProtection="1">
      <alignment horizontal="right"/>
      <protection locked="0"/>
    </xf>
    <xf numFmtId="0" fontId="5" fillId="0" borderId="0" xfId="0" applyFont="1" applyFill="1" applyAlignment="1" applyProtection="1">
      <alignment horizontal="right"/>
      <protection hidden="1"/>
    </xf>
    <xf numFmtId="0" fontId="5" fillId="5" borderId="3" xfId="0" applyFont="1" applyFill="1" applyBorder="1" applyAlignment="1" applyProtection="1">
      <alignment horizontal="center" vertical="top"/>
      <protection locked="0"/>
    </xf>
    <xf numFmtId="0" fontId="6" fillId="8" borderId="3"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3" xfId="0" applyFont="1" applyFill="1" applyBorder="1" applyAlignment="1" applyProtection="1">
      <alignment horizontal="left" vertical="top"/>
      <protection locked="0"/>
    </xf>
    <xf numFmtId="0" fontId="5" fillId="3" borderId="3" xfId="0" quotePrefix="1"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5" fillId="3" borderId="9" xfId="0" applyFont="1" applyFill="1" applyBorder="1" applyAlignment="1" applyProtection="1">
      <alignment horizontal="left" vertical="top"/>
      <protection locked="0"/>
    </xf>
    <xf numFmtId="0" fontId="5" fillId="3" borderId="8" xfId="0" applyFont="1" applyFill="1" applyBorder="1" applyAlignment="1" applyProtection="1">
      <alignment horizontal="left" vertical="top"/>
      <protection locked="0"/>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1" fillId="7" borderId="3"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8" borderId="8" xfId="0" applyFont="1" applyFill="1" applyBorder="1" applyAlignment="1" applyProtection="1">
      <alignment horizontal="right" vertical="top"/>
      <protection hidden="1"/>
    </xf>
    <xf numFmtId="0" fontId="5" fillId="3" borderId="3" xfId="0" applyNumberFormat="1" applyFont="1" applyFill="1" applyBorder="1" applyAlignment="1" applyProtection="1">
      <alignment horizontal="left" vertical="top"/>
    </xf>
    <xf numFmtId="0" fontId="5" fillId="3" borderId="3" xfId="0" applyFont="1" applyFill="1" applyBorder="1" applyAlignment="1" applyProtection="1">
      <alignment horizontal="left" vertical="top"/>
    </xf>
    <xf numFmtId="0" fontId="5" fillId="3" borderId="3" xfId="0" quotePrefix="1" applyNumberFormat="1" applyFont="1" applyFill="1" applyBorder="1" applyAlignment="1" applyProtection="1">
      <alignment horizontal="left" vertical="top"/>
    </xf>
    <xf numFmtId="0" fontId="2" fillId="9" borderId="3" xfId="1" applyFill="1" applyBorder="1" applyAlignment="1" applyProtection="1">
      <alignment horizontal="center" wrapText="1"/>
      <protection hidden="1"/>
    </xf>
    <xf numFmtId="0" fontId="10" fillId="0" borderId="3" xfId="1" applyFont="1" applyBorder="1" applyAlignment="1">
      <alignment horizontal="center"/>
    </xf>
  </cellXfs>
  <cellStyles count="3">
    <cellStyle name="Normal" xfId="0" builtinId="0"/>
    <cellStyle name="Normal 2" xfId="1" xr:uid="{00000000-0005-0000-0000-000001000000}"/>
    <cellStyle name="Percent" xfId="2" builtinId="5"/>
  </cellStyles>
  <dxfs count="147">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i val="0"/>
        <color rgb="FFFF0000"/>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18" Type="http://schemas.openxmlformats.org/officeDocument/2006/relationships/customXml" Target="../customXml/item5.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openxmlformats.org/officeDocument/2006/relationships/customXml" Target="../customXml/item4.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F47"/>
  <sheetViews>
    <sheetView topLeftCell="A19" zoomScaleNormal="100" workbookViewId="0">
      <selection activeCell="C13" sqref="C13"/>
    </sheetView>
  </sheetViews>
  <sheetFormatPr defaultColWidth="13.1796875" defaultRowHeight="12.5" x14ac:dyDescent="0.35"/>
  <cols>
    <col min="1" max="2" width="13.1796875" style="12"/>
    <col min="3" max="3" width="18.7265625" style="12" bestFit="1" customWidth="1"/>
    <col min="4" max="4" width="20.26953125" style="12" bestFit="1" customWidth="1"/>
    <col min="5" max="22" width="21.26953125" style="12" customWidth="1"/>
    <col min="23" max="27" width="13.1796875" style="12"/>
    <col min="28" max="28" width="10.7265625" style="17" bestFit="1" customWidth="1"/>
    <col min="29" max="29" width="12.453125" style="17" bestFit="1" customWidth="1"/>
    <col min="30" max="30" width="7.26953125" style="17" bestFit="1" customWidth="1"/>
    <col min="31" max="31" width="25.54296875" style="17" bestFit="1" customWidth="1"/>
    <col min="32" max="32" width="11.453125" style="17" bestFit="1" customWidth="1"/>
    <col min="33" max="16384" width="13.1796875" style="12"/>
  </cols>
  <sheetData>
    <row r="1" spans="1:32" ht="13" x14ac:dyDescent="0.25">
      <c r="A1" s="85" t="s">
        <v>43</v>
      </c>
      <c r="B1" s="85"/>
      <c r="C1" s="88" t="s">
        <v>111</v>
      </c>
      <c r="D1" s="88"/>
      <c r="E1" s="88"/>
      <c r="F1" s="85" t="s">
        <v>47</v>
      </c>
      <c r="G1" s="85"/>
      <c r="H1" s="88" t="s">
        <v>116</v>
      </c>
      <c r="I1" s="88"/>
      <c r="J1" s="88"/>
      <c r="AB1" s="47"/>
      <c r="AC1" s="47"/>
      <c r="AD1" s="47"/>
      <c r="AE1" s="47" t="s">
        <v>91</v>
      </c>
      <c r="AF1" s="47" t="s">
        <v>92</v>
      </c>
    </row>
    <row r="2" spans="1:32" ht="13" x14ac:dyDescent="0.25">
      <c r="A2" s="85" t="s">
        <v>106</v>
      </c>
      <c r="B2" s="85"/>
      <c r="C2" s="89" t="s">
        <v>112</v>
      </c>
      <c r="D2" s="88"/>
      <c r="E2" s="88"/>
      <c r="F2" s="85" t="s">
        <v>52</v>
      </c>
      <c r="G2" s="85"/>
      <c r="H2" s="88" t="s">
        <v>117</v>
      </c>
      <c r="I2" s="88"/>
      <c r="J2" s="88"/>
      <c r="AB2" s="46" t="s">
        <v>61</v>
      </c>
      <c r="AC2" s="46" t="s">
        <v>80</v>
      </c>
      <c r="AD2" s="47" t="s">
        <v>88</v>
      </c>
      <c r="AE2" s="47" t="s">
        <v>73</v>
      </c>
      <c r="AF2" s="82">
        <v>8.4</v>
      </c>
    </row>
    <row r="3" spans="1:32" ht="13" x14ac:dyDescent="0.25">
      <c r="A3" s="96" t="s">
        <v>44</v>
      </c>
      <c r="B3" s="97"/>
      <c r="C3" s="89" t="s">
        <v>113</v>
      </c>
      <c r="D3" s="88"/>
      <c r="E3" s="88"/>
      <c r="F3" s="85" t="s">
        <v>107</v>
      </c>
      <c r="G3" s="85"/>
      <c r="H3" s="88" t="s">
        <v>90</v>
      </c>
      <c r="I3" s="88"/>
      <c r="J3" s="88"/>
      <c r="AB3" s="46" t="s">
        <v>62</v>
      </c>
      <c r="AC3" s="46" t="s">
        <v>81</v>
      </c>
      <c r="AD3" s="47" t="s">
        <v>89</v>
      </c>
      <c r="AE3" s="47" t="s">
        <v>74</v>
      </c>
      <c r="AF3" s="82">
        <v>8.6</v>
      </c>
    </row>
    <row r="4" spans="1:32" ht="13" x14ac:dyDescent="0.25">
      <c r="A4" s="85" t="s">
        <v>0</v>
      </c>
      <c r="B4" s="85"/>
      <c r="C4" s="90" t="s">
        <v>114</v>
      </c>
      <c r="D4" s="91"/>
      <c r="E4" s="92"/>
      <c r="F4" s="87" t="s">
        <v>1</v>
      </c>
      <c r="G4" s="87"/>
      <c r="H4" s="88" t="s">
        <v>118</v>
      </c>
      <c r="I4" s="88"/>
      <c r="J4" s="88"/>
      <c r="AB4" s="46" t="s">
        <v>57</v>
      </c>
      <c r="AC4" s="47" t="s">
        <v>82</v>
      </c>
      <c r="AD4" s="47" t="s">
        <v>90</v>
      </c>
      <c r="AE4" s="47" t="s">
        <v>75</v>
      </c>
      <c r="AF4" s="82">
        <v>8.8000000000000007</v>
      </c>
    </row>
    <row r="5" spans="1:32" ht="13" x14ac:dyDescent="0.25">
      <c r="A5" s="85" t="s">
        <v>51</v>
      </c>
      <c r="B5" s="85"/>
      <c r="C5" s="90" t="s">
        <v>115</v>
      </c>
      <c r="D5" s="91"/>
      <c r="E5" s="92"/>
      <c r="F5" s="85" t="s">
        <v>45</v>
      </c>
      <c r="G5" s="85"/>
      <c r="H5" s="88">
        <v>5.38</v>
      </c>
      <c r="I5" s="88"/>
      <c r="J5" s="88"/>
      <c r="AB5" s="46" t="s">
        <v>58</v>
      </c>
      <c r="AC5" s="47" t="s">
        <v>83</v>
      </c>
      <c r="AD5" s="47"/>
      <c r="AE5" s="47" t="s">
        <v>109</v>
      </c>
      <c r="AF5" s="82">
        <v>15.1</v>
      </c>
    </row>
    <row r="6" spans="1:32" s="17" customFormat="1" x14ac:dyDescent="0.25">
      <c r="A6" s="13"/>
      <c r="B6" s="13"/>
      <c r="C6" s="14"/>
      <c r="D6" s="14"/>
      <c r="E6" s="14"/>
      <c r="F6" s="15"/>
      <c r="G6" s="15"/>
      <c r="H6" s="16"/>
      <c r="I6" s="16"/>
      <c r="J6" s="16"/>
      <c r="AB6" s="48" t="s">
        <v>59</v>
      </c>
      <c r="AC6" s="49" t="s">
        <v>84</v>
      </c>
      <c r="AD6" s="49"/>
      <c r="AE6" s="47" t="s">
        <v>78</v>
      </c>
      <c r="AF6" s="82">
        <v>1.4</v>
      </c>
    </row>
    <row r="7" spans="1:32" s="32" customFormat="1" ht="13" x14ac:dyDescent="0.25">
      <c r="A7" s="86" t="s">
        <v>68</v>
      </c>
      <c r="B7" s="86"/>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46"/>
      <c r="AD7" s="47"/>
      <c r="AE7" s="31" t="s">
        <v>108</v>
      </c>
      <c r="AF7" s="81">
        <v>0.7</v>
      </c>
    </row>
    <row r="8" spans="1:32" ht="13" x14ac:dyDescent="0.25">
      <c r="A8" s="85" t="s">
        <v>2</v>
      </c>
      <c r="B8" s="85"/>
      <c r="C8" s="39">
        <v>1294</v>
      </c>
      <c r="D8" s="39">
        <v>2225</v>
      </c>
      <c r="E8" s="39">
        <v>3210</v>
      </c>
      <c r="F8" s="39">
        <v>3732</v>
      </c>
      <c r="G8" s="39">
        <v>4144</v>
      </c>
      <c r="H8" s="39">
        <v>5867</v>
      </c>
      <c r="I8" s="39">
        <v>1808</v>
      </c>
      <c r="J8" s="39">
        <v>16</v>
      </c>
      <c r="K8" s="39">
        <v>17</v>
      </c>
      <c r="L8" s="39">
        <v>18</v>
      </c>
      <c r="M8" s="39">
        <v>24</v>
      </c>
      <c r="N8" s="39">
        <v>25</v>
      </c>
      <c r="O8" s="39">
        <v>26</v>
      </c>
      <c r="P8" s="39">
        <v>27</v>
      </c>
      <c r="Q8" s="39">
        <v>33</v>
      </c>
      <c r="R8" s="39">
        <v>34</v>
      </c>
      <c r="S8" s="39">
        <v>35</v>
      </c>
      <c r="T8" s="39" t="s">
        <v>119</v>
      </c>
      <c r="U8" s="39">
        <v>37</v>
      </c>
      <c r="V8" s="39"/>
      <c r="AB8" s="52"/>
      <c r="AC8" s="46"/>
      <c r="AD8" s="47"/>
      <c r="AE8" s="49" t="s">
        <v>76</v>
      </c>
      <c r="AF8" s="83">
        <v>1.4</v>
      </c>
    </row>
    <row r="9" spans="1:32" ht="13" x14ac:dyDescent="0.25">
      <c r="A9" s="85" t="s">
        <v>3</v>
      </c>
      <c r="B9" s="85"/>
      <c r="C9" s="39" t="s">
        <v>120</v>
      </c>
      <c r="D9" s="39" t="s">
        <v>120</v>
      </c>
      <c r="E9" s="39" t="s">
        <v>120</v>
      </c>
      <c r="F9" s="39" t="s">
        <v>120</v>
      </c>
      <c r="G9" s="39" t="s">
        <v>120</v>
      </c>
      <c r="H9" s="39" t="s">
        <v>120</v>
      </c>
      <c r="I9" s="39" t="s">
        <v>120</v>
      </c>
      <c r="J9" s="39" t="s">
        <v>120</v>
      </c>
      <c r="K9" s="39" t="s">
        <v>120</v>
      </c>
      <c r="L9" s="39" t="s">
        <v>120</v>
      </c>
      <c r="M9" s="39" t="s">
        <v>120</v>
      </c>
      <c r="N9" s="39" t="s">
        <v>120</v>
      </c>
      <c r="O9" s="39" t="s">
        <v>120</v>
      </c>
      <c r="P9" s="39" t="s">
        <v>120</v>
      </c>
      <c r="Q9" s="39" t="s">
        <v>120</v>
      </c>
      <c r="R9" s="39" t="s">
        <v>120</v>
      </c>
      <c r="S9" s="39" t="s">
        <v>120</v>
      </c>
      <c r="T9" s="39" t="s">
        <v>120</v>
      </c>
      <c r="U9" s="39" t="s">
        <v>120</v>
      </c>
      <c r="V9" s="39"/>
      <c r="AB9" s="46"/>
      <c r="AC9" s="46"/>
      <c r="AD9" s="47"/>
      <c r="AE9" s="47" t="s">
        <v>97</v>
      </c>
      <c r="AF9" s="82">
        <v>1.7</v>
      </c>
    </row>
    <row r="10" spans="1:32" ht="13" x14ac:dyDescent="0.25">
      <c r="A10" s="85" t="s">
        <v>4</v>
      </c>
      <c r="B10" s="85"/>
      <c r="C10" s="39">
        <v>7</v>
      </c>
      <c r="D10" s="39">
        <v>7.6</v>
      </c>
      <c r="E10" s="39">
        <v>7.3</v>
      </c>
      <c r="F10" s="39">
        <v>7.5</v>
      </c>
      <c r="G10" s="39">
        <v>7.7</v>
      </c>
      <c r="H10" s="39">
        <v>7.9</v>
      </c>
      <c r="I10" s="39">
        <v>6.4</v>
      </c>
      <c r="J10" s="39">
        <v>8.4</v>
      </c>
      <c r="K10" s="39">
        <v>8.4</v>
      </c>
      <c r="L10" s="39">
        <v>8.6</v>
      </c>
      <c r="M10" s="39">
        <v>8.1999999999999993</v>
      </c>
      <c r="N10" s="39">
        <v>8.1999999999999993</v>
      </c>
      <c r="O10" s="39">
        <v>7.6</v>
      </c>
      <c r="P10" s="39">
        <v>7.2</v>
      </c>
      <c r="Q10" s="39">
        <v>7.1</v>
      </c>
      <c r="R10" s="39">
        <v>7.1</v>
      </c>
      <c r="S10" s="39">
        <v>7</v>
      </c>
      <c r="T10" s="39">
        <v>7.9</v>
      </c>
      <c r="U10" s="39">
        <v>8</v>
      </c>
      <c r="V10" s="39"/>
      <c r="AB10" s="46"/>
      <c r="AC10" s="46"/>
      <c r="AD10" s="47"/>
      <c r="AE10" s="47" t="s">
        <v>98</v>
      </c>
      <c r="AF10" s="82">
        <v>2.1</v>
      </c>
    </row>
    <row r="11" spans="1:32" ht="13" x14ac:dyDescent="0.25">
      <c r="A11" s="85" t="s">
        <v>5</v>
      </c>
      <c r="B11" s="85"/>
      <c r="C11" s="39">
        <v>0</v>
      </c>
      <c r="D11" s="39">
        <v>0</v>
      </c>
      <c r="E11" s="39">
        <v>0</v>
      </c>
      <c r="F11" s="39">
        <v>0</v>
      </c>
      <c r="G11" s="39">
        <v>0</v>
      </c>
      <c r="H11" s="39">
        <v>0</v>
      </c>
      <c r="I11" s="39">
        <v>2</v>
      </c>
      <c r="J11" s="39">
        <v>1</v>
      </c>
      <c r="K11" s="39">
        <v>0</v>
      </c>
      <c r="L11" s="39">
        <v>1</v>
      </c>
      <c r="M11" s="39">
        <v>0</v>
      </c>
      <c r="N11" s="39">
        <v>0</v>
      </c>
      <c r="O11" s="39">
        <v>1</v>
      </c>
      <c r="P11" s="39">
        <v>1</v>
      </c>
      <c r="Q11" s="39">
        <v>1</v>
      </c>
      <c r="R11" s="39">
        <v>1</v>
      </c>
      <c r="S11" s="39">
        <v>0</v>
      </c>
      <c r="T11" s="39">
        <v>0</v>
      </c>
      <c r="U11" s="39">
        <v>0</v>
      </c>
      <c r="V11" s="39"/>
      <c r="AB11" s="46"/>
      <c r="AC11" s="46"/>
      <c r="AD11" s="47"/>
      <c r="AE11" s="47" t="s">
        <v>77</v>
      </c>
      <c r="AF11" s="82">
        <v>5.9</v>
      </c>
    </row>
    <row r="12" spans="1:32" ht="13" x14ac:dyDescent="0.25">
      <c r="A12" s="85" t="s">
        <v>6</v>
      </c>
      <c r="B12" s="85"/>
      <c r="C12" s="39">
        <v>1</v>
      </c>
      <c r="D12" s="39">
        <v>1</v>
      </c>
      <c r="E12" s="39">
        <v>1</v>
      </c>
      <c r="F12" s="39">
        <v>1</v>
      </c>
      <c r="G12" s="39">
        <v>1</v>
      </c>
      <c r="H12" s="39">
        <v>1</v>
      </c>
      <c r="I12" s="39">
        <v>2</v>
      </c>
      <c r="J12" s="39">
        <v>1</v>
      </c>
      <c r="K12" s="39">
        <v>1</v>
      </c>
      <c r="L12" s="39">
        <v>1</v>
      </c>
      <c r="M12" s="39">
        <v>1</v>
      </c>
      <c r="N12" s="39">
        <v>1</v>
      </c>
      <c r="O12" s="39">
        <v>2</v>
      </c>
      <c r="P12" s="39">
        <v>1</v>
      </c>
      <c r="Q12" s="39">
        <v>1</v>
      </c>
      <c r="R12" s="39">
        <v>2</v>
      </c>
      <c r="S12" s="39">
        <v>1</v>
      </c>
      <c r="T12" s="39">
        <v>1</v>
      </c>
      <c r="U12" s="39">
        <v>1</v>
      </c>
      <c r="V12" s="39"/>
      <c r="AB12" s="46"/>
      <c r="AC12" s="46"/>
      <c r="AD12" s="47"/>
      <c r="AE12" s="17" t="s">
        <v>110</v>
      </c>
      <c r="AF12" s="80">
        <v>3.2</v>
      </c>
    </row>
    <row r="13" spans="1:32" ht="13" x14ac:dyDescent="0.25">
      <c r="A13" s="85" t="s">
        <v>7</v>
      </c>
      <c r="B13" s="85"/>
      <c r="C13" s="39">
        <v>2</v>
      </c>
      <c r="D13" s="39">
        <v>3</v>
      </c>
      <c r="E13" s="39">
        <v>2</v>
      </c>
      <c r="F13" s="39">
        <v>2</v>
      </c>
      <c r="G13" s="39">
        <v>3</v>
      </c>
      <c r="H13" s="39">
        <v>3</v>
      </c>
      <c r="I13" s="39">
        <v>4</v>
      </c>
      <c r="J13" s="39">
        <v>6</v>
      </c>
      <c r="K13" s="39">
        <v>5</v>
      </c>
      <c r="L13" s="39">
        <v>6</v>
      </c>
      <c r="M13" s="39">
        <v>3</v>
      </c>
      <c r="N13" s="39">
        <v>4</v>
      </c>
      <c r="O13" s="39">
        <v>5</v>
      </c>
      <c r="P13" s="39">
        <v>4</v>
      </c>
      <c r="Q13" s="39">
        <v>5</v>
      </c>
      <c r="R13" s="39">
        <v>6</v>
      </c>
      <c r="S13" s="39">
        <v>5</v>
      </c>
      <c r="T13" s="39">
        <v>3</v>
      </c>
      <c r="U13" s="39">
        <v>3</v>
      </c>
      <c r="V13" s="39"/>
      <c r="AB13" s="46"/>
      <c r="AC13" s="46"/>
      <c r="AD13" s="47"/>
      <c r="AE13" s="47"/>
      <c r="AF13" s="47"/>
    </row>
    <row r="14" spans="1:32" ht="13" x14ac:dyDescent="0.35">
      <c r="A14" s="95" t="s">
        <v>8</v>
      </c>
      <c r="B14" s="95"/>
      <c r="C14" s="84" t="s">
        <v>97</v>
      </c>
      <c r="D14" s="84" t="s">
        <v>97</v>
      </c>
      <c r="E14" s="84" t="s">
        <v>97</v>
      </c>
      <c r="F14" s="84" t="s">
        <v>97</v>
      </c>
      <c r="G14" s="84" t="s">
        <v>97</v>
      </c>
      <c r="H14" s="84" t="s">
        <v>97</v>
      </c>
      <c r="I14" s="84" t="s">
        <v>97</v>
      </c>
      <c r="J14" s="84" t="s">
        <v>97</v>
      </c>
      <c r="K14" s="84" t="s">
        <v>97</v>
      </c>
      <c r="L14" s="84" t="s">
        <v>97</v>
      </c>
      <c r="M14" s="84" t="s">
        <v>97</v>
      </c>
      <c r="N14" s="84" t="s">
        <v>97</v>
      </c>
      <c r="O14" s="84" t="s">
        <v>97</v>
      </c>
      <c r="P14" s="84" t="s">
        <v>97</v>
      </c>
      <c r="Q14" s="84" t="s">
        <v>97</v>
      </c>
      <c r="R14" s="84" t="s">
        <v>97</v>
      </c>
      <c r="S14" s="84" t="s">
        <v>97</v>
      </c>
      <c r="T14" s="84" t="s">
        <v>97</v>
      </c>
      <c r="U14" s="84" t="s">
        <v>97</v>
      </c>
      <c r="V14" s="84"/>
    </row>
    <row r="15" spans="1:32" ht="13" x14ac:dyDescent="0.35">
      <c r="A15" s="87" t="s">
        <v>9</v>
      </c>
      <c r="B15" s="87"/>
      <c r="C15" s="39">
        <v>32</v>
      </c>
      <c r="D15" s="39">
        <v>32</v>
      </c>
      <c r="E15" s="39">
        <v>32</v>
      </c>
      <c r="F15" s="39">
        <v>32</v>
      </c>
      <c r="G15" s="39">
        <v>32</v>
      </c>
      <c r="H15" s="39">
        <v>32</v>
      </c>
      <c r="I15" s="39">
        <v>32</v>
      </c>
      <c r="J15" s="39">
        <v>32</v>
      </c>
      <c r="K15" s="39">
        <v>32</v>
      </c>
      <c r="L15" s="39">
        <v>32</v>
      </c>
      <c r="M15" s="39">
        <v>32</v>
      </c>
      <c r="N15" s="39">
        <v>32</v>
      </c>
      <c r="O15" s="39">
        <v>32</v>
      </c>
      <c r="P15" s="39">
        <v>32</v>
      </c>
      <c r="Q15" s="39">
        <v>32</v>
      </c>
      <c r="R15" s="39">
        <v>32</v>
      </c>
      <c r="S15" s="39">
        <v>32</v>
      </c>
      <c r="T15" s="39">
        <v>32</v>
      </c>
      <c r="U15" s="39">
        <v>32</v>
      </c>
      <c r="V15" s="39"/>
    </row>
    <row r="16" spans="1:32" ht="13" x14ac:dyDescent="0.35">
      <c r="A16" s="95" t="s">
        <v>46</v>
      </c>
      <c r="B16" s="95"/>
      <c r="C16" s="84" t="s">
        <v>82</v>
      </c>
      <c r="D16" s="84" t="s">
        <v>82</v>
      </c>
      <c r="E16" s="84" t="s">
        <v>82</v>
      </c>
      <c r="F16" s="84" t="s">
        <v>82</v>
      </c>
      <c r="G16" s="84" t="s">
        <v>82</v>
      </c>
      <c r="H16" s="84" t="s">
        <v>82</v>
      </c>
      <c r="I16" s="84" t="s">
        <v>82</v>
      </c>
      <c r="J16" s="84" t="s">
        <v>82</v>
      </c>
      <c r="K16" s="84" t="s">
        <v>82</v>
      </c>
      <c r="L16" s="84" t="s">
        <v>82</v>
      </c>
      <c r="M16" s="84" t="s">
        <v>82</v>
      </c>
      <c r="N16" s="84" t="s">
        <v>82</v>
      </c>
      <c r="O16" s="84" t="s">
        <v>82</v>
      </c>
      <c r="P16" s="84" t="s">
        <v>82</v>
      </c>
      <c r="Q16" s="84" t="s">
        <v>82</v>
      </c>
      <c r="R16" s="84" t="s">
        <v>82</v>
      </c>
      <c r="S16" s="84" t="s">
        <v>82</v>
      </c>
      <c r="T16" s="84" t="s">
        <v>82</v>
      </c>
      <c r="U16" s="84" t="s">
        <v>82</v>
      </c>
      <c r="V16" s="84"/>
    </row>
    <row r="17" spans="1:32" s="31" customFormat="1" ht="13" x14ac:dyDescent="0.35">
      <c r="A17" s="86" t="s">
        <v>79</v>
      </c>
      <c r="B17" s="86"/>
      <c r="C17" s="42">
        <f>IF(C$14="Winter wheat/barley",8.4,IF(C$14="Spring wheat/barley",8.6,IF(C$14="Winter/spring oats",8.8, IF(C$14="Oilseed Rape",15.1,IF(C$14="Grass fresh (15%-20% DM)",1.4,IF(C$14="Grass Silage (25% DM)",1.7,IF(C$14="Grass Silage (30%)",2.1,IF(C$14="Hay (86% DM)",5.9,IF(C$14="Maize",1.4,IF(C$14="Fodder beet",0.7,IF(C$14="Haylege (45% DM)",3.2,"0")))))))))))*C15</f>
        <v>54.4</v>
      </c>
      <c r="D17" s="42">
        <f t="shared" ref="D17:V17" si="0">IF(D$14="Winter wheat/barley",8.4,IF(D$14="Spring wheat/barley",8.6,IF(D$14="Winter/spring oats",8.8, IF(D$14="Oilseed Rape",15.1,IF(D$14="Grass fresh (15%-20% DM)",1.4,IF(D$14="Grass Silage (25% DM)",1.7,IF(D$14="Grass Silage (30%)",2.1,IF(D$14="Hay (86% DM)",5.9,IF(D$14="Maize",1.4,IF(D$14="Fodder beet",0.7,IF(D$14="Haylege (45% DM)",3.2,"0")))))))))))*D15</f>
        <v>54.4</v>
      </c>
      <c r="E17" s="42">
        <f t="shared" si="0"/>
        <v>54.4</v>
      </c>
      <c r="F17" s="42">
        <f t="shared" si="0"/>
        <v>54.4</v>
      </c>
      <c r="G17" s="42">
        <f t="shared" si="0"/>
        <v>54.4</v>
      </c>
      <c r="H17" s="42">
        <f t="shared" si="0"/>
        <v>54.4</v>
      </c>
      <c r="I17" s="42">
        <f t="shared" si="0"/>
        <v>54.4</v>
      </c>
      <c r="J17" s="42">
        <f t="shared" si="0"/>
        <v>54.4</v>
      </c>
      <c r="K17" s="42">
        <f t="shared" si="0"/>
        <v>54.4</v>
      </c>
      <c r="L17" s="42">
        <f t="shared" si="0"/>
        <v>54.4</v>
      </c>
      <c r="M17" s="42">
        <f t="shared" si="0"/>
        <v>54.4</v>
      </c>
      <c r="N17" s="42">
        <f t="shared" si="0"/>
        <v>54.4</v>
      </c>
      <c r="O17" s="42">
        <f t="shared" si="0"/>
        <v>54.4</v>
      </c>
      <c r="P17" s="42">
        <f t="shared" si="0"/>
        <v>54.4</v>
      </c>
      <c r="Q17" s="42">
        <f t="shared" si="0"/>
        <v>54.4</v>
      </c>
      <c r="R17" s="42">
        <f t="shared" si="0"/>
        <v>54.4</v>
      </c>
      <c r="S17" s="42">
        <f t="shared" si="0"/>
        <v>54.4</v>
      </c>
      <c r="T17" s="42">
        <f t="shared" si="0"/>
        <v>54.4</v>
      </c>
      <c r="U17" s="42">
        <f t="shared" si="0"/>
        <v>54.4</v>
      </c>
      <c r="V17" s="42">
        <f t="shared" si="0"/>
        <v>0</v>
      </c>
      <c r="AB17" s="53"/>
      <c r="AC17" s="53"/>
      <c r="AD17" s="53"/>
      <c r="AE17" s="53"/>
      <c r="AF17" s="53"/>
    </row>
    <row r="18" spans="1:32" s="31" customFormat="1" ht="15" customHeight="1" x14ac:dyDescent="0.35">
      <c r="A18" s="86" t="s">
        <v>23</v>
      </c>
      <c r="B18" s="86"/>
      <c r="C18" s="43">
        <f>$D27</f>
        <v>35.052300000000002</v>
      </c>
      <c r="D18" s="43">
        <f>$D28</f>
        <v>35.052300000000002</v>
      </c>
      <c r="E18" s="43">
        <f>$D29</f>
        <v>35.052300000000002</v>
      </c>
      <c r="F18" s="43">
        <f>$D30</f>
        <v>35.052300000000002</v>
      </c>
      <c r="G18" s="43">
        <f>$D31</f>
        <v>35.052300000000002</v>
      </c>
      <c r="H18" s="43">
        <f>$D32</f>
        <v>35.052300000000002</v>
      </c>
      <c r="I18" s="43">
        <f>$D33</f>
        <v>35.052300000000002</v>
      </c>
      <c r="J18" s="43">
        <f>$D34</f>
        <v>35.052300000000002</v>
      </c>
      <c r="K18" s="43">
        <f>$D35</f>
        <v>35.052300000000002</v>
      </c>
      <c r="L18" s="43">
        <f>$D36</f>
        <v>35.052300000000002</v>
      </c>
      <c r="M18" s="43">
        <f>$D37</f>
        <v>35.052300000000002</v>
      </c>
      <c r="N18" s="43">
        <f>$D38</f>
        <v>35.052300000000002</v>
      </c>
      <c r="O18" s="43">
        <f>$D39</f>
        <v>35.052300000000002</v>
      </c>
      <c r="P18" s="43">
        <f>$D40</f>
        <v>35.052300000000002</v>
      </c>
      <c r="Q18" s="43">
        <f>$D41</f>
        <v>35.052300000000002</v>
      </c>
      <c r="R18" s="43">
        <f>$D42</f>
        <v>35.052300000000002</v>
      </c>
      <c r="S18" s="43">
        <f>$D43</f>
        <v>35.052300000000002</v>
      </c>
      <c r="T18" s="43">
        <f>$D44</f>
        <v>35.052300000000002</v>
      </c>
      <c r="U18" s="43">
        <f>$D45</f>
        <v>35.052300000000002</v>
      </c>
      <c r="V18" s="43">
        <f>$D46</f>
        <v>0</v>
      </c>
      <c r="AB18" s="53"/>
      <c r="AC18" s="53"/>
      <c r="AD18" s="53"/>
      <c r="AE18" s="53"/>
      <c r="AF18" s="53"/>
    </row>
    <row r="19" spans="1:32" s="31" customFormat="1" ht="15" customHeight="1" x14ac:dyDescent="0.35">
      <c r="A19" s="86" t="s">
        <v>86</v>
      </c>
      <c r="B19" s="86"/>
      <c r="C19" s="43">
        <f>C18-C17</f>
        <v>-19.347699999999996</v>
      </c>
      <c r="D19" s="43">
        <f t="shared" ref="D19:V19" si="1">D18-D17</f>
        <v>-19.347699999999996</v>
      </c>
      <c r="E19" s="43">
        <f t="shared" si="1"/>
        <v>-19.347699999999996</v>
      </c>
      <c r="F19" s="43">
        <f t="shared" si="1"/>
        <v>-19.347699999999996</v>
      </c>
      <c r="G19" s="43">
        <f t="shared" si="1"/>
        <v>-19.347699999999996</v>
      </c>
      <c r="H19" s="43">
        <f t="shared" si="1"/>
        <v>-19.347699999999996</v>
      </c>
      <c r="I19" s="43">
        <f t="shared" si="1"/>
        <v>-19.347699999999996</v>
      </c>
      <c r="J19" s="43">
        <f t="shared" si="1"/>
        <v>-19.347699999999996</v>
      </c>
      <c r="K19" s="43">
        <f t="shared" si="1"/>
        <v>-19.347699999999996</v>
      </c>
      <c r="L19" s="43">
        <f t="shared" si="1"/>
        <v>-19.347699999999996</v>
      </c>
      <c r="M19" s="43">
        <f t="shared" si="1"/>
        <v>-19.347699999999996</v>
      </c>
      <c r="N19" s="43">
        <f t="shared" si="1"/>
        <v>-19.347699999999996</v>
      </c>
      <c r="O19" s="43">
        <f t="shared" si="1"/>
        <v>-19.347699999999996</v>
      </c>
      <c r="P19" s="43">
        <f t="shared" si="1"/>
        <v>-19.347699999999996</v>
      </c>
      <c r="Q19" s="43">
        <f t="shared" si="1"/>
        <v>-19.347699999999996</v>
      </c>
      <c r="R19" s="43">
        <f t="shared" si="1"/>
        <v>-19.347699999999996</v>
      </c>
      <c r="S19" s="43">
        <f t="shared" si="1"/>
        <v>-19.347699999999996</v>
      </c>
      <c r="T19" s="43">
        <f t="shared" si="1"/>
        <v>-19.347699999999996</v>
      </c>
      <c r="U19" s="43">
        <f t="shared" si="1"/>
        <v>-19.347699999999996</v>
      </c>
      <c r="V19" s="43">
        <f t="shared" si="1"/>
        <v>0</v>
      </c>
      <c r="AB19" s="53"/>
      <c r="AC19" s="53"/>
      <c r="AD19" s="53"/>
      <c r="AE19" s="53"/>
      <c r="AF19" s="53"/>
    </row>
    <row r="20" spans="1:32" s="31" customFormat="1" ht="15" customHeight="1" x14ac:dyDescent="0.35">
      <c r="A20" s="86" t="s">
        <v>87</v>
      </c>
      <c r="B20" s="86"/>
      <c r="C20" s="44" t="str">
        <f>IF($B27="","",IF(C$19&gt;=0,"INCREASE","DECREASE"))</f>
        <v>DECREASE</v>
      </c>
      <c r="D20" s="44" t="str">
        <f>IF($B28="","",IF(D$19&gt;=0,"INCREASE","DECREASE"))</f>
        <v>DECREASE</v>
      </c>
      <c r="E20" s="44" t="str">
        <f>IF($B29="","",IF(E$19&gt;=0,"INCREASE","DECREASE"))</f>
        <v>DECREASE</v>
      </c>
      <c r="F20" s="44" t="str">
        <f>IF($B30="","",IF(F$19&gt;=0,"INCREASE","DECREASE"))</f>
        <v>DECREASE</v>
      </c>
      <c r="G20" s="44" t="str">
        <f>IF($B31="","",IF(G$19&gt;=0,"INCREASE","DECREASE"))</f>
        <v>DECREASE</v>
      </c>
      <c r="H20" s="44" t="str">
        <f>IF($B32="","",IF(H$19&gt;=0,"INCREASE","DECREASE"))</f>
        <v>DECREASE</v>
      </c>
      <c r="I20" s="44" t="str">
        <f>IF($B33="","",IF(I$19&gt;=0,"INCREASE","DECREASE"))</f>
        <v>DECREASE</v>
      </c>
      <c r="J20" s="44" t="str">
        <f>IF($B34="","",IF(J$19&gt;=0,"INCREASE","DECREASE"))</f>
        <v>DECREASE</v>
      </c>
      <c r="K20" s="44" t="str">
        <f>IF($B35="","",IF(K$19&gt;=0,"INCREASE","DECREASE"))</f>
        <v>DECREASE</v>
      </c>
      <c r="L20" s="44" t="str">
        <f>IF($B36="","",IF(L$19&gt;=0,"INCREASE","DECREASE"))</f>
        <v>DECREASE</v>
      </c>
      <c r="M20" s="44" t="str">
        <f>IF($B37="","",IF(M$19&gt;=0,"INCREASE","DECREASE"))</f>
        <v>DECREASE</v>
      </c>
      <c r="N20" s="44" t="str">
        <f>IF($B38="","",IF(N$19&gt;=0,"INCREASE","DECREASE"))</f>
        <v>DECREASE</v>
      </c>
      <c r="O20" s="44" t="str">
        <f>IF($B39="","",IF(O$19&gt;=0,"INCREASE","DECREASE"))</f>
        <v>DECREASE</v>
      </c>
      <c r="P20" s="44" t="str">
        <f>IF($B40="","",IF(P$19&gt;=0,"INCREASE","DECREASE"))</f>
        <v>DECREASE</v>
      </c>
      <c r="Q20" s="44" t="str">
        <f>IF($B41="","",IF(Q$19&gt;=0,"INCREASE","DECREASE"))</f>
        <v>DECREASE</v>
      </c>
      <c r="R20" s="44" t="str">
        <f>IF($B42="","",IF(R$19&gt;=0,"INCREASE","DECREASE"))</f>
        <v>DECREASE</v>
      </c>
      <c r="S20" s="44" t="str">
        <f>IF($B43="","",IF(S$19&gt;=0,"INCREASE","DECREASE"))</f>
        <v>DECREASE</v>
      </c>
      <c r="T20" s="44" t="str">
        <f>IF($B44="","",IF(T$19&gt;=0,"INCREASE","DECREASE"))</f>
        <v>DECREASE</v>
      </c>
      <c r="U20" s="44" t="str">
        <f>IF($B45="","",IF(U$19&gt;=0,"INCREASE","DECREASE"))</f>
        <v>DECREASE</v>
      </c>
      <c r="V20" s="44" t="str">
        <f>IF($B46="","",IF(V$19&gt;=0,"INCREASE","DECREASE"))</f>
        <v/>
      </c>
      <c r="AB20" s="53"/>
      <c r="AC20" s="53"/>
      <c r="AD20" s="53"/>
      <c r="AE20" s="53"/>
      <c r="AF20" s="53"/>
    </row>
    <row r="21" spans="1:32" x14ac:dyDescent="0.35">
      <c r="C21" s="14"/>
      <c r="D21" s="18"/>
      <c r="E21" s="18"/>
      <c r="F21" s="18"/>
    </row>
    <row r="22" spans="1:32" s="30" customFormat="1" ht="26" x14ac:dyDescent="0.35">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35">
      <c r="A23" s="35"/>
      <c r="B23" s="36" t="s">
        <v>50</v>
      </c>
      <c r="C23" s="37" t="s">
        <v>61</v>
      </c>
      <c r="D23" s="37" t="s">
        <v>59</v>
      </c>
      <c r="E23" s="37" t="s">
        <v>59</v>
      </c>
      <c r="F23" s="37" t="s">
        <v>59</v>
      </c>
      <c r="G23" s="37" t="s">
        <v>59</v>
      </c>
      <c r="H23" s="37" t="s">
        <v>59</v>
      </c>
      <c r="I23" s="37" t="s">
        <v>59</v>
      </c>
      <c r="J23" s="37" t="s">
        <v>59</v>
      </c>
      <c r="K23" s="37" t="s">
        <v>59</v>
      </c>
      <c r="L23" s="37" t="s">
        <v>59</v>
      </c>
      <c r="M23" s="37" t="s">
        <v>59</v>
      </c>
      <c r="N23" s="37" t="s">
        <v>59</v>
      </c>
      <c r="O23" s="37" t="s">
        <v>59</v>
      </c>
      <c r="P23" s="37" t="s">
        <v>59</v>
      </c>
      <c r="Q23" s="37" t="s">
        <v>59</v>
      </c>
      <c r="R23" s="37" t="s">
        <v>59</v>
      </c>
      <c r="S23" s="37" t="s">
        <v>59</v>
      </c>
      <c r="T23" s="37" t="s">
        <v>59</v>
      </c>
      <c r="U23" s="37" t="s">
        <v>59</v>
      </c>
      <c r="V23" s="38"/>
      <c r="W23" s="38"/>
    </row>
    <row r="24" spans="1:32" s="14" customFormat="1" x14ac:dyDescent="0.35">
      <c r="A24" s="19"/>
      <c r="B24" s="79"/>
      <c r="C24" s="39">
        <v>0.04</v>
      </c>
      <c r="D24" s="39">
        <v>61.2</v>
      </c>
      <c r="E24" s="39">
        <v>26.8</v>
      </c>
      <c r="F24" s="39">
        <v>31.8</v>
      </c>
      <c r="G24" s="39">
        <v>0.98</v>
      </c>
      <c r="H24" s="39">
        <v>2.34</v>
      </c>
      <c r="I24" s="39">
        <v>0.5</v>
      </c>
      <c r="J24" s="39">
        <v>0.01</v>
      </c>
      <c r="K24" s="78">
        <v>0.05</v>
      </c>
      <c r="L24" s="39">
        <v>0.55000000000000004</v>
      </c>
      <c r="M24" s="39">
        <v>0.51</v>
      </c>
      <c r="N24" s="39">
        <v>2770</v>
      </c>
      <c r="O24" s="39">
        <v>434</v>
      </c>
      <c r="P24" s="39">
        <v>12.5</v>
      </c>
      <c r="Q24" s="39">
        <v>144</v>
      </c>
      <c r="R24" s="39"/>
      <c r="S24" s="39">
        <v>0.5</v>
      </c>
      <c r="T24" s="39"/>
      <c r="U24" s="39"/>
      <c r="V24" s="39">
        <v>67</v>
      </c>
      <c r="W24" s="39"/>
    </row>
    <row r="25" spans="1:32" s="27" customFormat="1" ht="39" x14ac:dyDescent="0.35">
      <c r="A25" s="93"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8" x14ac:dyDescent="0.35">
      <c r="A26" s="94"/>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ht="13" x14ac:dyDescent="0.35">
      <c r="A27" s="33">
        <f>C8</f>
        <v>1294</v>
      </c>
      <c r="B27" s="39">
        <v>250</v>
      </c>
      <c r="C27" s="3">
        <f>IF(C$23="%w/w SAR",((C$24*10)*$B27),IF(C$23="%w/w DM",(((C$24*10)*($B$24/100))*$B27),IF(C$23="kg/t SAR",(C$24*$B27),IF(C$23="kg/t DM",((C$24*($B$24/100))*$B27),IF(C$23="mg/kg SAR",((C$24*0.001)*$B27),IF(C$23="mg/kg DM",(((C$24*0.001)*($B$24/100))*$B27),0))))))</f>
        <v>100</v>
      </c>
      <c r="D27" s="3">
        <f>(IF(D$23="%w/w SAR",((D$24*10)*$B27),IF(D$23="%w/w DM",(((D$24*10)*($B$24/100))*$B27),IF(D$23="kg/t SAR",(D$24*$B27),IF(D$23="kg/t DM",((D$24*($B$24/100))*$B27),IF(D$23="mg/kg SAR",((D$24*0.001)*$B27),IF(D$23="mg/kg DM",(((D$24*0.001)*($B$24/100))*$B27),"0")))))))*2.291</f>
        <v>35.052300000000002</v>
      </c>
      <c r="E27" s="3">
        <f>(IF(E$23="%w/w SAR",((E$24*10)*$B27),IF(E$23="%w/w DM",(((E$24*10)*($B$24/100))*$B27),IF(E$23="kg/t SAR",(E$24*$B27),IF(E$23="kg/t DM",((E$24*($B$24/100))*$B27),IF(E$23="mg/kg SAR",((E$24*0.001)*$B27),IF(E$23="mg/kg DM",(((E$24*0.001)*($B$24/100))*$B27),"0")))))))*1.205</f>
        <v>8.073500000000001</v>
      </c>
      <c r="F27" s="3">
        <f>(IF(F$23="%w/w SAR",((F$24*10)*$B27),IF(F$23="%w/w DM",(((F$24*10)*($B$24/100))*$B27),IF(F$23="kg/t SAR",(F$24*$B27),IF(F$23="kg/t DM",((F$24*($B$24/100))*$B27),IF(F$23="mg/kg SAR",((F$24*0.001)*$B27),IF(F$23="mg/kg DM",(((F$24*0.001)*($B$24/100))*$B27),"0")))))))*1.658</f>
        <v>13.181099999999999</v>
      </c>
      <c r="G27" s="3">
        <f t="shared" ref="G27:P27" si="2">IF(G$23="%w/w SAR",((G$24*10)*$B27),IF(G$23="%w/w DM",(((G$24*10)*($B$24/100))*$B27),IF(G$23="kg/t SAR",(G$24*$B27),IF(G$23="kg/t DM",((G$24*($B$24/100))*$B27),IF(G$23="mg/kg SAR",((G$24*0.001)*$B27),IF(G$23="mg/kg DM",(((G$24*0.001)*($B$24/100))*$B27),0))))))</f>
        <v>0.245</v>
      </c>
      <c r="H27" s="3">
        <f t="shared" si="2"/>
        <v>0.58499999999999996</v>
      </c>
      <c r="I27" s="3">
        <f t="shared" si="2"/>
        <v>0.125</v>
      </c>
      <c r="J27" s="3">
        <f t="shared" si="2"/>
        <v>2.5000000000000001E-3</v>
      </c>
      <c r="K27" s="3">
        <f t="shared" si="2"/>
        <v>1.2500000000000001E-2</v>
      </c>
      <c r="L27" s="3">
        <f t="shared" si="2"/>
        <v>0.13750000000000001</v>
      </c>
      <c r="M27" s="3">
        <f t="shared" si="2"/>
        <v>0.1275</v>
      </c>
      <c r="N27" s="3">
        <f t="shared" si="2"/>
        <v>692.5</v>
      </c>
      <c r="O27" s="3">
        <f t="shared" si="2"/>
        <v>108.5</v>
      </c>
      <c r="P27" s="3">
        <f t="shared" si="2"/>
        <v>3.125</v>
      </c>
      <c r="Q27" s="3">
        <f>(IF(Q$23="%w/w SAR",((Q$24*10)*$B27),IF(Q$23="%w/w DM",(((Q$24*10)*($B$24/100))*$B27),IF(Q$23="kg/t SAR",(Q$24*$B27),IF(Q$23="kg/t DM",((Q$24*($B$24/100))*$B27),IF(Q$23="mg/kg SAR",((Q$24*0.001)*$B27),IF(Q$23="mg/kg DM",(((Q$24*0.001)*($B$24/100))*$B27),0)))))))*2.5</f>
        <v>90.000000000000014</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0.125</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t="str">
        <f>IF($V$24="",0,IF($V$24&gt;5000,"NOT OK","OK"))</f>
        <v>OK</v>
      </c>
      <c r="W27" s="3">
        <f>IF($W$24="",0,IF($W$24&gt;4,"Not OK","OK"))</f>
        <v>0</v>
      </c>
      <c r="AB27" s="16"/>
      <c r="AC27" s="16"/>
      <c r="AD27" s="16"/>
      <c r="AE27" s="16"/>
      <c r="AF27" s="16"/>
    </row>
    <row r="28" spans="1:32" s="20" customFormat="1" ht="13" x14ac:dyDescent="0.35">
      <c r="A28" s="33">
        <f>D8</f>
        <v>2225</v>
      </c>
      <c r="B28" s="39">
        <v>250</v>
      </c>
      <c r="C28" s="3">
        <f t="shared" ref="C28:C46" si="3">IF(C$23="%w/w SAR",((C$24*10)*$B28),IF(C$23="%w/w DM",(((C$24*10)*($B$24/100))*$B28),IF(C$23="kg/t SAR",(C$24*$B28),IF(C$23="kg/t DM",((C$24*($B$24/100))*$B28),IF(C$23="mg/kg SAR",((C$24*0.001)*$B28),IF(C$23="mg/kg DM",(((C$24*0.001)*($B$24/100))*$B28),0))))))</f>
        <v>100</v>
      </c>
      <c r="D28" s="3">
        <f t="shared" ref="D28:D46" si="4">(IF(D$23="%w/w SAR",((D$24*10)*$B28),IF(D$23="%w/w DM",(((D$24*10)*($B$24/100))*$B28),IF(D$23="kg/t SAR",(D$24*$B28),IF(D$23="kg/t DM",((D$24*($B$24/100))*$B28),IF(D$23="mg/kg SAR",((D$24*0.001)*$B28),IF(D$23="mg/kg DM",(((D$24*0.001)*($B$24/100))*$B28),"0")))))))*2.291</f>
        <v>35.052300000000002</v>
      </c>
      <c r="E28" s="3">
        <f t="shared" ref="E28:E46" si="5">(IF(E$23="%w/w SAR",((E$24*10)*$B28),IF(E$23="%w/w DM",(((E$24*10)*($B$24/100))*$B28),IF(E$23="kg/t SAR",(E$24*$B28),IF(E$23="kg/t DM",((E$24*($B$24/100))*$B28),IF(E$23="mg/kg SAR",((E$24*0.001)*$B28),IF(E$23="mg/kg DM",(((E$24*0.001)*($B$24/100))*$B28),"0")))))))*1.205</f>
        <v>8.073500000000001</v>
      </c>
      <c r="F28" s="3">
        <f t="shared" ref="F28:F46" si="6">(IF(F$23="%w/w SAR",((F$24*10)*$B28),IF(F$23="%w/w DM",(((F$24*10)*($B$24/100))*$B28),IF(F$23="kg/t SAR",(F$24*$B28),IF(F$23="kg/t DM",((F$24*($B$24/100))*$B28),IF(F$23="mg/kg SAR",((F$24*0.001)*$B28),IF(F$23="mg/kg DM",(((F$24*0.001)*($B$24/100))*$B28),"0")))))))*1.658</f>
        <v>13.181099999999999</v>
      </c>
      <c r="G28" s="3">
        <f t="shared" ref="G28:P46" si="7">IF(G$23="%w/w SAR",((G$24*10)*$B28),IF(G$23="%w/w DM",(((G$24*10)*($B$24/100))*$B28),IF(G$23="kg/t SAR",(G$24*$B28),IF(G$23="kg/t DM",((G$24*($B$24/100))*$B28),IF(G$23="mg/kg SAR",((G$24*0.001)*$B28),IF(G$23="mg/kg DM",(((G$24*0.001)*($B$24/100))*$B28),0))))))</f>
        <v>0.245</v>
      </c>
      <c r="H28" s="3">
        <f t="shared" si="7"/>
        <v>0.58499999999999996</v>
      </c>
      <c r="I28" s="3">
        <f t="shared" si="7"/>
        <v>0.125</v>
      </c>
      <c r="J28" s="3">
        <f t="shared" si="7"/>
        <v>2.5000000000000001E-3</v>
      </c>
      <c r="K28" s="3">
        <f t="shared" si="7"/>
        <v>1.2500000000000001E-2</v>
      </c>
      <c r="L28" s="3">
        <f t="shared" si="7"/>
        <v>0.13750000000000001</v>
      </c>
      <c r="M28" s="3">
        <f t="shared" si="7"/>
        <v>0.1275</v>
      </c>
      <c r="N28" s="3">
        <f t="shared" si="7"/>
        <v>692.5</v>
      </c>
      <c r="O28" s="3">
        <f t="shared" si="7"/>
        <v>108.5</v>
      </c>
      <c r="P28" s="3">
        <f t="shared" si="7"/>
        <v>3.125</v>
      </c>
      <c r="Q28" s="3">
        <f t="shared" ref="Q28:Q46" si="8">(IF(Q$23="%w/w SAR",((Q$24*10)*$B28),IF(Q$23="%w/w DM",(((Q$24*10)*($B$24/100))*$B28),IF(Q$23="kg/t SAR",(Q$24*$B28),IF(Q$23="kg/t DM",((Q$24*($B$24/100))*$B28),IF(Q$23="mg/kg SAR",((Q$24*0.001)*$B28),IF(Q$23="mg/kg DM",(((Q$24*0.001)*($B$24/100))*$B28),0)))))))*2.5</f>
        <v>90.000000000000014</v>
      </c>
      <c r="R28" s="3">
        <f t="shared" ref="R28:U46" si="9">IF(R$23="%w/w SAR",((R$24*10)*$B28),IF(R$23="%w/w DM",(((R$24*10)*($B$24/100))*$B28),IF(R$23="kg/t SAR",(R$24*$B28),IF(R$23="kg/t DM",((R$24*($B$24/100))*$B28),IF(R$23="mg/kg SAR",((R$24*0.001)*$B28),IF(R$23="mg/kg DM",(((R$24*0.001)*($B$24/100))*$B28),0))))))</f>
        <v>0</v>
      </c>
      <c r="S28" s="3">
        <f t="shared" si="9"/>
        <v>0.125</v>
      </c>
      <c r="T28" s="3">
        <f t="shared" si="9"/>
        <v>0</v>
      </c>
      <c r="U28" s="3">
        <f t="shared" si="9"/>
        <v>0</v>
      </c>
      <c r="V28" s="3" t="str">
        <f t="shared" ref="V28:V46" si="10">IF($V$24="",0,IF($V$24&gt;5000,"NOT OK","OK"))</f>
        <v>OK</v>
      </c>
      <c r="W28" s="3">
        <f t="shared" ref="W28:W46" si="11">IF($W$24="",0,IF($W$24&gt;4,"Not OK","OK"))</f>
        <v>0</v>
      </c>
      <c r="AB28" s="16"/>
      <c r="AC28" s="16"/>
      <c r="AD28" s="16"/>
      <c r="AE28" s="16"/>
      <c r="AF28" s="16"/>
    </row>
    <row r="29" spans="1:32" s="20" customFormat="1" ht="13" x14ac:dyDescent="0.35">
      <c r="A29" s="33">
        <f>E8</f>
        <v>3210</v>
      </c>
      <c r="B29" s="39">
        <v>250</v>
      </c>
      <c r="C29" s="3">
        <f t="shared" si="3"/>
        <v>100</v>
      </c>
      <c r="D29" s="3">
        <f t="shared" si="4"/>
        <v>35.052300000000002</v>
      </c>
      <c r="E29" s="3">
        <f t="shared" si="5"/>
        <v>8.073500000000001</v>
      </c>
      <c r="F29" s="3">
        <f t="shared" si="6"/>
        <v>13.181099999999999</v>
      </c>
      <c r="G29" s="3">
        <f t="shared" si="7"/>
        <v>0.245</v>
      </c>
      <c r="H29" s="3">
        <f t="shared" si="7"/>
        <v>0.58499999999999996</v>
      </c>
      <c r="I29" s="3">
        <f t="shared" si="7"/>
        <v>0.125</v>
      </c>
      <c r="J29" s="3">
        <f t="shared" si="7"/>
        <v>2.5000000000000001E-3</v>
      </c>
      <c r="K29" s="3">
        <f t="shared" si="7"/>
        <v>1.2500000000000001E-2</v>
      </c>
      <c r="L29" s="3">
        <f t="shared" si="7"/>
        <v>0.13750000000000001</v>
      </c>
      <c r="M29" s="3">
        <f t="shared" si="7"/>
        <v>0.1275</v>
      </c>
      <c r="N29" s="3">
        <f t="shared" si="7"/>
        <v>692.5</v>
      </c>
      <c r="O29" s="3">
        <f t="shared" si="7"/>
        <v>108.5</v>
      </c>
      <c r="P29" s="3">
        <f t="shared" si="7"/>
        <v>3.125</v>
      </c>
      <c r="Q29" s="3">
        <f t="shared" si="8"/>
        <v>90.000000000000014</v>
      </c>
      <c r="R29" s="3">
        <f t="shared" si="9"/>
        <v>0</v>
      </c>
      <c r="S29" s="3">
        <f t="shared" si="9"/>
        <v>0.125</v>
      </c>
      <c r="T29" s="3">
        <f t="shared" si="9"/>
        <v>0</v>
      </c>
      <c r="U29" s="3">
        <f t="shared" si="9"/>
        <v>0</v>
      </c>
      <c r="V29" s="3" t="str">
        <f t="shared" si="10"/>
        <v>OK</v>
      </c>
      <c r="W29" s="3">
        <f t="shared" si="11"/>
        <v>0</v>
      </c>
      <c r="AB29" s="16"/>
      <c r="AC29" s="16"/>
      <c r="AD29" s="16"/>
      <c r="AE29" s="16"/>
      <c r="AF29" s="16"/>
    </row>
    <row r="30" spans="1:32" s="20" customFormat="1" ht="13" x14ac:dyDescent="0.35">
      <c r="A30" s="33">
        <f>F8</f>
        <v>3732</v>
      </c>
      <c r="B30" s="39">
        <v>250</v>
      </c>
      <c r="C30" s="3">
        <f t="shared" si="3"/>
        <v>100</v>
      </c>
      <c r="D30" s="3">
        <f t="shared" si="4"/>
        <v>35.052300000000002</v>
      </c>
      <c r="E30" s="3">
        <f t="shared" si="5"/>
        <v>8.073500000000001</v>
      </c>
      <c r="F30" s="3">
        <f t="shared" si="6"/>
        <v>13.181099999999999</v>
      </c>
      <c r="G30" s="3">
        <f t="shared" si="7"/>
        <v>0.245</v>
      </c>
      <c r="H30" s="3">
        <f t="shared" si="7"/>
        <v>0.58499999999999996</v>
      </c>
      <c r="I30" s="3">
        <f t="shared" si="7"/>
        <v>0.125</v>
      </c>
      <c r="J30" s="3">
        <f t="shared" si="7"/>
        <v>2.5000000000000001E-3</v>
      </c>
      <c r="K30" s="3">
        <f t="shared" si="7"/>
        <v>1.2500000000000001E-2</v>
      </c>
      <c r="L30" s="3">
        <f t="shared" si="7"/>
        <v>0.13750000000000001</v>
      </c>
      <c r="M30" s="3">
        <f t="shared" si="7"/>
        <v>0.1275</v>
      </c>
      <c r="N30" s="3">
        <f t="shared" si="7"/>
        <v>692.5</v>
      </c>
      <c r="O30" s="3">
        <f t="shared" si="7"/>
        <v>108.5</v>
      </c>
      <c r="P30" s="3">
        <f t="shared" si="7"/>
        <v>3.125</v>
      </c>
      <c r="Q30" s="3">
        <f t="shared" si="8"/>
        <v>90.000000000000014</v>
      </c>
      <c r="R30" s="3">
        <f t="shared" si="9"/>
        <v>0</v>
      </c>
      <c r="S30" s="3">
        <f t="shared" si="9"/>
        <v>0.125</v>
      </c>
      <c r="T30" s="3">
        <f t="shared" si="9"/>
        <v>0</v>
      </c>
      <c r="U30" s="3">
        <f t="shared" si="9"/>
        <v>0</v>
      </c>
      <c r="V30" s="3" t="str">
        <f t="shared" si="10"/>
        <v>OK</v>
      </c>
      <c r="W30" s="3">
        <f t="shared" si="11"/>
        <v>0</v>
      </c>
      <c r="AB30" s="16"/>
      <c r="AC30" s="16"/>
      <c r="AD30" s="16"/>
      <c r="AE30" s="16"/>
      <c r="AF30" s="16"/>
    </row>
    <row r="31" spans="1:32" s="20" customFormat="1" ht="13" x14ac:dyDescent="0.35">
      <c r="A31" s="33">
        <f>G8</f>
        <v>4144</v>
      </c>
      <c r="B31" s="39">
        <v>250</v>
      </c>
      <c r="C31" s="3">
        <f t="shared" si="3"/>
        <v>100</v>
      </c>
      <c r="D31" s="3">
        <f t="shared" si="4"/>
        <v>35.052300000000002</v>
      </c>
      <c r="E31" s="3">
        <f t="shared" si="5"/>
        <v>8.073500000000001</v>
      </c>
      <c r="F31" s="3">
        <f t="shared" si="6"/>
        <v>13.181099999999999</v>
      </c>
      <c r="G31" s="3">
        <f t="shared" si="7"/>
        <v>0.245</v>
      </c>
      <c r="H31" s="3">
        <f t="shared" si="7"/>
        <v>0.58499999999999996</v>
      </c>
      <c r="I31" s="3">
        <f t="shared" si="7"/>
        <v>0.125</v>
      </c>
      <c r="J31" s="3">
        <f t="shared" si="7"/>
        <v>2.5000000000000001E-3</v>
      </c>
      <c r="K31" s="3">
        <f t="shared" si="7"/>
        <v>1.2500000000000001E-2</v>
      </c>
      <c r="L31" s="3">
        <f t="shared" si="7"/>
        <v>0.13750000000000001</v>
      </c>
      <c r="M31" s="3">
        <f t="shared" si="7"/>
        <v>0.1275</v>
      </c>
      <c r="N31" s="3">
        <f t="shared" si="7"/>
        <v>692.5</v>
      </c>
      <c r="O31" s="3">
        <f t="shared" si="7"/>
        <v>108.5</v>
      </c>
      <c r="P31" s="3">
        <f t="shared" si="7"/>
        <v>3.125</v>
      </c>
      <c r="Q31" s="3">
        <f t="shared" si="8"/>
        <v>90.000000000000014</v>
      </c>
      <c r="R31" s="3">
        <f t="shared" si="9"/>
        <v>0</v>
      </c>
      <c r="S31" s="3">
        <f t="shared" si="9"/>
        <v>0.125</v>
      </c>
      <c r="T31" s="3">
        <f t="shared" si="9"/>
        <v>0</v>
      </c>
      <c r="U31" s="3">
        <f t="shared" si="9"/>
        <v>0</v>
      </c>
      <c r="V31" s="3" t="str">
        <f t="shared" si="10"/>
        <v>OK</v>
      </c>
      <c r="W31" s="3">
        <f t="shared" si="11"/>
        <v>0</v>
      </c>
      <c r="AB31" s="16"/>
      <c r="AC31" s="16"/>
      <c r="AD31" s="16"/>
      <c r="AE31" s="16"/>
      <c r="AF31" s="16"/>
    </row>
    <row r="32" spans="1:32" s="20" customFormat="1" ht="13" x14ac:dyDescent="0.35">
      <c r="A32" s="33">
        <f>H8</f>
        <v>5867</v>
      </c>
      <c r="B32" s="39">
        <v>250</v>
      </c>
      <c r="C32" s="3">
        <f t="shared" si="3"/>
        <v>100</v>
      </c>
      <c r="D32" s="3">
        <f t="shared" si="4"/>
        <v>35.052300000000002</v>
      </c>
      <c r="E32" s="3">
        <f t="shared" si="5"/>
        <v>8.073500000000001</v>
      </c>
      <c r="F32" s="3">
        <f t="shared" si="6"/>
        <v>13.181099999999999</v>
      </c>
      <c r="G32" s="3">
        <f t="shared" si="7"/>
        <v>0.245</v>
      </c>
      <c r="H32" s="3">
        <f t="shared" si="7"/>
        <v>0.58499999999999996</v>
      </c>
      <c r="I32" s="3">
        <f t="shared" si="7"/>
        <v>0.125</v>
      </c>
      <c r="J32" s="3">
        <f t="shared" si="7"/>
        <v>2.5000000000000001E-3</v>
      </c>
      <c r="K32" s="3">
        <f t="shared" si="7"/>
        <v>1.2500000000000001E-2</v>
      </c>
      <c r="L32" s="3">
        <f t="shared" si="7"/>
        <v>0.13750000000000001</v>
      </c>
      <c r="M32" s="3">
        <f t="shared" si="7"/>
        <v>0.1275</v>
      </c>
      <c r="N32" s="3">
        <f t="shared" si="7"/>
        <v>692.5</v>
      </c>
      <c r="O32" s="3">
        <f t="shared" si="7"/>
        <v>108.5</v>
      </c>
      <c r="P32" s="3">
        <f t="shared" si="7"/>
        <v>3.125</v>
      </c>
      <c r="Q32" s="3">
        <f t="shared" si="8"/>
        <v>90.000000000000014</v>
      </c>
      <c r="R32" s="3">
        <f t="shared" si="9"/>
        <v>0</v>
      </c>
      <c r="S32" s="3">
        <f t="shared" si="9"/>
        <v>0.125</v>
      </c>
      <c r="T32" s="3">
        <f t="shared" si="9"/>
        <v>0</v>
      </c>
      <c r="U32" s="3">
        <f t="shared" si="9"/>
        <v>0</v>
      </c>
      <c r="V32" s="3" t="str">
        <f t="shared" si="10"/>
        <v>OK</v>
      </c>
      <c r="W32" s="3">
        <f t="shared" si="11"/>
        <v>0</v>
      </c>
      <c r="AB32" s="16"/>
      <c r="AC32" s="16"/>
      <c r="AD32" s="16"/>
      <c r="AE32" s="16"/>
      <c r="AF32" s="16"/>
    </row>
    <row r="33" spans="1:32" s="20" customFormat="1" ht="13" x14ac:dyDescent="0.35">
      <c r="A33" s="33">
        <f>I8</f>
        <v>1808</v>
      </c>
      <c r="B33" s="39">
        <v>250</v>
      </c>
      <c r="C33" s="3">
        <f t="shared" si="3"/>
        <v>100</v>
      </c>
      <c r="D33" s="3">
        <f t="shared" si="4"/>
        <v>35.052300000000002</v>
      </c>
      <c r="E33" s="3">
        <f t="shared" si="5"/>
        <v>8.073500000000001</v>
      </c>
      <c r="F33" s="3">
        <f t="shared" si="6"/>
        <v>13.181099999999999</v>
      </c>
      <c r="G33" s="3">
        <f t="shared" si="7"/>
        <v>0.245</v>
      </c>
      <c r="H33" s="3">
        <f t="shared" si="7"/>
        <v>0.58499999999999996</v>
      </c>
      <c r="I33" s="3">
        <f t="shared" si="7"/>
        <v>0.125</v>
      </c>
      <c r="J33" s="3">
        <f t="shared" si="7"/>
        <v>2.5000000000000001E-3</v>
      </c>
      <c r="K33" s="3">
        <f t="shared" si="7"/>
        <v>1.2500000000000001E-2</v>
      </c>
      <c r="L33" s="3">
        <f t="shared" si="7"/>
        <v>0.13750000000000001</v>
      </c>
      <c r="M33" s="3">
        <f t="shared" si="7"/>
        <v>0.1275</v>
      </c>
      <c r="N33" s="3">
        <f t="shared" si="7"/>
        <v>692.5</v>
      </c>
      <c r="O33" s="3">
        <f t="shared" si="7"/>
        <v>108.5</v>
      </c>
      <c r="P33" s="3">
        <f t="shared" si="7"/>
        <v>3.125</v>
      </c>
      <c r="Q33" s="3">
        <f t="shared" si="8"/>
        <v>90.000000000000014</v>
      </c>
      <c r="R33" s="3">
        <f t="shared" si="9"/>
        <v>0</v>
      </c>
      <c r="S33" s="3">
        <f t="shared" si="9"/>
        <v>0.125</v>
      </c>
      <c r="T33" s="3">
        <f t="shared" si="9"/>
        <v>0</v>
      </c>
      <c r="U33" s="3">
        <f t="shared" si="9"/>
        <v>0</v>
      </c>
      <c r="V33" s="3" t="str">
        <f t="shared" si="10"/>
        <v>OK</v>
      </c>
      <c r="W33" s="3">
        <f t="shared" si="11"/>
        <v>0</v>
      </c>
      <c r="AB33" s="16"/>
      <c r="AC33" s="16"/>
      <c r="AD33" s="16"/>
      <c r="AE33" s="16"/>
      <c r="AF33" s="16"/>
    </row>
    <row r="34" spans="1:32" s="20" customFormat="1" ht="13" x14ac:dyDescent="0.35">
      <c r="A34" s="33">
        <f>J8</f>
        <v>16</v>
      </c>
      <c r="B34" s="39">
        <v>250</v>
      </c>
      <c r="C34" s="3">
        <f t="shared" si="3"/>
        <v>100</v>
      </c>
      <c r="D34" s="3">
        <f t="shared" si="4"/>
        <v>35.052300000000002</v>
      </c>
      <c r="E34" s="3">
        <f t="shared" si="5"/>
        <v>8.073500000000001</v>
      </c>
      <c r="F34" s="3">
        <f t="shared" si="6"/>
        <v>13.181099999999999</v>
      </c>
      <c r="G34" s="3">
        <f t="shared" si="7"/>
        <v>0.245</v>
      </c>
      <c r="H34" s="3">
        <f t="shared" si="7"/>
        <v>0.58499999999999996</v>
      </c>
      <c r="I34" s="3">
        <f t="shared" si="7"/>
        <v>0.125</v>
      </c>
      <c r="J34" s="3">
        <f t="shared" si="7"/>
        <v>2.5000000000000001E-3</v>
      </c>
      <c r="K34" s="3">
        <f t="shared" si="7"/>
        <v>1.2500000000000001E-2</v>
      </c>
      <c r="L34" s="3">
        <f t="shared" si="7"/>
        <v>0.13750000000000001</v>
      </c>
      <c r="M34" s="3">
        <f t="shared" si="7"/>
        <v>0.1275</v>
      </c>
      <c r="N34" s="3">
        <f t="shared" si="7"/>
        <v>692.5</v>
      </c>
      <c r="O34" s="3">
        <f t="shared" si="7"/>
        <v>108.5</v>
      </c>
      <c r="P34" s="3">
        <f t="shared" si="7"/>
        <v>3.125</v>
      </c>
      <c r="Q34" s="3">
        <f t="shared" si="8"/>
        <v>90.000000000000014</v>
      </c>
      <c r="R34" s="3">
        <f t="shared" si="9"/>
        <v>0</v>
      </c>
      <c r="S34" s="3">
        <f t="shared" si="9"/>
        <v>0.125</v>
      </c>
      <c r="T34" s="3">
        <f t="shared" si="9"/>
        <v>0</v>
      </c>
      <c r="U34" s="3">
        <f t="shared" si="9"/>
        <v>0</v>
      </c>
      <c r="V34" s="3" t="str">
        <f t="shared" si="10"/>
        <v>OK</v>
      </c>
      <c r="W34" s="3">
        <f t="shared" si="11"/>
        <v>0</v>
      </c>
      <c r="AB34" s="16"/>
      <c r="AC34" s="16"/>
      <c r="AD34" s="16"/>
      <c r="AE34" s="16"/>
      <c r="AF34" s="16"/>
    </row>
    <row r="35" spans="1:32" s="20" customFormat="1" ht="13" x14ac:dyDescent="0.35">
      <c r="A35" s="33">
        <f>K8</f>
        <v>17</v>
      </c>
      <c r="B35" s="39">
        <v>250</v>
      </c>
      <c r="C35" s="3">
        <f t="shared" si="3"/>
        <v>100</v>
      </c>
      <c r="D35" s="3">
        <f t="shared" si="4"/>
        <v>35.052300000000002</v>
      </c>
      <c r="E35" s="3">
        <f t="shared" si="5"/>
        <v>8.073500000000001</v>
      </c>
      <c r="F35" s="3">
        <f t="shared" si="6"/>
        <v>13.181099999999999</v>
      </c>
      <c r="G35" s="3">
        <f t="shared" si="7"/>
        <v>0.245</v>
      </c>
      <c r="H35" s="3">
        <f t="shared" si="7"/>
        <v>0.58499999999999996</v>
      </c>
      <c r="I35" s="3">
        <f t="shared" si="7"/>
        <v>0.125</v>
      </c>
      <c r="J35" s="3">
        <f t="shared" si="7"/>
        <v>2.5000000000000001E-3</v>
      </c>
      <c r="K35" s="3">
        <f t="shared" si="7"/>
        <v>1.2500000000000001E-2</v>
      </c>
      <c r="L35" s="3">
        <f t="shared" si="7"/>
        <v>0.13750000000000001</v>
      </c>
      <c r="M35" s="3">
        <f t="shared" si="7"/>
        <v>0.1275</v>
      </c>
      <c r="N35" s="3">
        <f t="shared" si="7"/>
        <v>692.5</v>
      </c>
      <c r="O35" s="3">
        <f t="shared" si="7"/>
        <v>108.5</v>
      </c>
      <c r="P35" s="3">
        <f t="shared" si="7"/>
        <v>3.125</v>
      </c>
      <c r="Q35" s="3">
        <f t="shared" si="8"/>
        <v>90.000000000000014</v>
      </c>
      <c r="R35" s="3">
        <f t="shared" si="9"/>
        <v>0</v>
      </c>
      <c r="S35" s="3">
        <f t="shared" si="9"/>
        <v>0.125</v>
      </c>
      <c r="T35" s="3">
        <f t="shared" si="9"/>
        <v>0</v>
      </c>
      <c r="U35" s="3">
        <f t="shared" si="9"/>
        <v>0</v>
      </c>
      <c r="V35" s="3" t="str">
        <f t="shared" si="10"/>
        <v>OK</v>
      </c>
      <c r="W35" s="3">
        <f t="shared" si="11"/>
        <v>0</v>
      </c>
      <c r="AB35" s="16"/>
      <c r="AC35" s="16"/>
      <c r="AD35" s="16"/>
      <c r="AE35" s="16"/>
      <c r="AF35" s="16"/>
    </row>
    <row r="36" spans="1:32" s="20" customFormat="1" ht="13" x14ac:dyDescent="0.35">
      <c r="A36" s="33">
        <f>L8</f>
        <v>18</v>
      </c>
      <c r="B36" s="39">
        <v>250</v>
      </c>
      <c r="C36" s="3">
        <f t="shared" si="3"/>
        <v>100</v>
      </c>
      <c r="D36" s="3">
        <f t="shared" si="4"/>
        <v>35.052300000000002</v>
      </c>
      <c r="E36" s="3">
        <f t="shared" si="5"/>
        <v>8.073500000000001</v>
      </c>
      <c r="F36" s="3">
        <f t="shared" si="6"/>
        <v>13.181099999999999</v>
      </c>
      <c r="G36" s="3">
        <f t="shared" si="7"/>
        <v>0.245</v>
      </c>
      <c r="H36" s="3">
        <f t="shared" si="7"/>
        <v>0.58499999999999996</v>
      </c>
      <c r="I36" s="3">
        <f t="shared" si="7"/>
        <v>0.125</v>
      </c>
      <c r="J36" s="3">
        <f t="shared" si="7"/>
        <v>2.5000000000000001E-3</v>
      </c>
      <c r="K36" s="3">
        <f t="shared" si="7"/>
        <v>1.2500000000000001E-2</v>
      </c>
      <c r="L36" s="3">
        <f t="shared" si="7"/>
        <v>0.13750000000000001</v>
      </c>
      <c r="M36" s="3">
        <f t="shared" si="7"/>
        <v>0.1275</v>
      </c>
      <c r="N36" s="3">
        <f t="shared" si="7"/>
        <v>692.5</v>
      </c>
      <c r="O36" s="3">
        <f t="shared" si="7"/>
        <v>108.5</v>
      </c>
      <c r="P36" s="3">
        <f t="shared" si="7"/>
        <v>3.125</v>
      </c>
      <c r="Q36" s="3">
        <f t="shared" si="8"/>
        <v>90.000000000000014</v>
      </c>
      <c r="R36" s="3">
        <f t="shared" si="9"/>
        <v>0</v>
      </c>
      <c r="S36" s="3">
        <f t="shared" si="9"/>
        <v>0.125</v>
      </c>
      <c r="T36" s="3">
        <f t="shared" si="9"/>
        <v>0</v>
      </c>
      <c r="U36" s="3">
        <f t="shared" si="9"/>
        <v>0</v>
      </c>
      <c r="V36" s="3" t="str">
        <f t="shared" si="10"/>
        <v>OK</v>
      </c>
      <c r="W36" s="3">
        <f t="shared" si="11"/>
        <v>0</v>
      </c>
      <c r="AB36" s="16"/>
      <c r="AC36" s="16"/>
      <c r="AD36" s="16"/>
      <c r="AE36" s="16"/>
      <c r="AF36" s="16"/>
    </row>
    <row r="37" spans="1:32" s="20" customFormat="1" ht="13" x14ac:dyDescent="0.35">
      <c r="A37" s="33">
        <f>M8</f>
        <v>24</v>
      </c>
      <c r="B37" s="39">
        <v>250</v>
      </c>
      <c r="C37" s="3">
        <f t="shared" si="3"/>
        <v>100</v>
      </c>
      <c r="D37" s="3">
        <f t="shared" si="4"/>
        <v>35.052300000000002</v>
      </c>
      <c r="E37" s="3">
        <f t="shared" si="5"/>
        <v>8.073500000000001</v>
      </c>
      <c r="F37" s="3">
        <f t="shared" si="6"/>
        <v>13.181099999999999</v>
      </c>
      <c r="G37" s="3">
        <f t="shared" si="7"/>
        <v>0.245</v>
      </c>
      <c r="H37" s="3">
        <f t="shared" si="7"/>
        <v>0.58499999999999996</v>
      </c>
      <c r="I37" s="3">
        <f t="shared" si="7"/>
        <v>0.125</v>
      </c>
      <c r="J37" s="3">
        <f t="shared" si="7"/>
        <v>2.5000000000000001E-3</v>
      </c>
      <c r="K37" s="3">
        <f t="shared" si="7"/>
        <v>1.2500000000000001E-2</v>
      </c>
      <c r="L37" s="3">
        <f t="shared" si="7"/>
        <v>0.13750000000000001</v>
      </c>
      <c r="M37" s="3">
        <f t="shared" si="7"/>
        <v>0.1275</v>
      </c>
      <c r="N37" s="3">
        <f t="shared" si="7"/>
        <v>692.5</v>
      </c>
      <c r="O37" s="3">
        <f t="shared" si="7"/>
        <v>108.5</v>
      </c>
      <c r="P37" s="3">
        <f t="shared" si="7"/>
        <v>3.125</v>
      </c>
      <c r="Q37" s="3">
        <f t="shared" si="8"/>
        <v>90.000000000000014</v>
      </c>
      <c r="R37" s="3">
        <f t="shared" si="9"/>
        <v>0</v>
      </c>
      <c r="S37" s="3">
        <f t="shared" si="9"/>
        <v>0.125</v>
      </c>
      <c r="T37" s="3">
        <f t="shared" si="9"/>
        <v>0</v>
      </c>
      <c r="U37" s="3">
        <f t="shared" si="9"/>
        <v>0</v>
      </c>
      <c r="V37" s="3" t="str">
        <f t="shared" si="10"/>
        <v>OK</v>
      </c>
      <c r="W37" s="3">
        <f t="shared" si="11"/>
        <v>0</v>
      </c>
      <c r="AB37" s="16"/>
      <c r="AC37" s="16"/>
      <c r="AD37" s="16"/>
      <c r="AE37" s="16"/>
      <c r="AF37" s="16"/>
    </row>
    <row r="38" spans="1:32" s="20" customFormat="1" ht="13" x14ac:dyDescent="0.35">
      <c r="A38" s="33">
        <f>N8</f>
        <v>25</v>
      </c>
      <c r="B38" s="39">
        <v>250</v>
      </c>
      <c r="C38" s="3">
        <f t="shared" si="3"/>
        <v>100</v>
      </c>
      <c r="D38" s="3">
        <f t="shared" si="4"/>
        <v>35.052300000000002</v>
      </c>
      <c r="E38" s="3">
        <f t="shared" si="5"/>
        <v>8.073500000000001</v>
      </c>
      <c r="F38" s="3">
        <f t="shared" si="6"/>
        <v>13.181099999999999</v>
      </c>
      <c r="G38" s="3">
        <f t="shared" si="7"/>
        <v>0.245</v>
      </c>
      <c r="H38" s="3">
        <f t="shared" si="7"/>
        <v>0.58499999999999996</v>
      </c>
      <c r="I38" s="3">
        <f t="shared" si="7"/>
        <v>0.125</v>
      </c>
      <c r="J38" s="3">
        <f t="shared" si="7"/>
        <v>2.5000000000000001E-3</v>
      </c>
      <c r="K38" s="3">
        <f t="shared" si="7"/>
        <v>1.2500000000000001E-2</v>
      </c>
      <c r="L38" s="3">
        <f t="shared" si="7"/>
        <v>0.13750000000000001</v>
      </c>
      <c r="M38" s="3">
        <f t="shared" si="7"/>
        <v>0.1275</v>
      </c>
      <c r="N38" s="3">
        <f t="shared" si="7"/>
        <v>692.5</v>
      </c>
      <c r="O38" s="3">
        <f t="shared" si="7"/>
        <v>108.5</v>
      </c>
      <c r="P38" s="3">
        <f t="shared" si="7"/>
        <v>3.125</v>
      </c>
      <c r="Q38" s="3">
        <f t="shared" si="8"/>
        <v>90.000000000000014</v>
      </c>
      <c r="R38" s="3">
        <f t="shared" si="9"/>
        <v>0</v>
      </c>
      <c r="S38" s="3">
        <f t="shared" si="9"/>
        <v>0.125</v>
      </c>
      <c r="T38" s="3">
        <f t="shared" si="9"/>
        <v>0</v>
      </c>
      <c r="U38" s="3">
        <f t="shared" si="9"/>
        <v>0</v>
      </c>
      <c r="V38" s="3" t="str">
        <f t="shared" si="10"/>
        <v>OK</v>
      </c>
      <c r="W38" s="3">
        <f t="shared" si="11"/>
        <v>0</v>
      </c>
      <c r="AB38" s="16"/>
      <c r="AC38" s="16"/>
      <c r="AD38" s="16"/>
      <c r="AE38" s="16"/>
      <c r="AF38" s="16"/>
    </row>
    <row r="39" spans="1:32" s="20" customFormat="1" ht="13" x14ac:dyDescent="0.35">
      <c r="A39" s="33">
        <f>O8</f>
        <v>26</v>
      </c>
      <c r="B39" s="39">
        <v>250</v>
      </c>
      <c r="C39" s="3">
        <f t="shared" si="3"/>
        <v>100</v>
      </c>
      <c r="D39" s="3">
        <f t="shared" si="4"/>
        <v>35.052300000000002</v>
      </c>
      <c r="E39" s="3">
        <f t="shared" si="5"/>
        <v>8.073500000000001</v>
      </c>
      <c r="F39" s="3">
        <f t="shared" si="6"/>
        <v>13.181099999999999</v>
      </c>
      <c r="G39" s="3">
        <f t="shared" si="7"/>
        <v>0.245</v>
      </c>
      <c r="H39" s="3">
        <f t="shared" si="7"/>
        <v>0.58499999999999996</v>
      </c>
      <c r="I39" s="3">
        <f t="shared" si="7"/>
        <v>0.125</v>
      </c>
      <c r="J39" s="3">
        <f t="shared" si="7"/>
        <v>2.5000000000000001E-3</v>
      </c>
      <c r="K39" s="3">
        <f t="shared" si="7"/>
        <v>1.2500000000000001E-2</v>
      </c>
      <c r="L39" s="3">
        <f t="shared" si="7"/>
        <v>0.13750000000000001</v>
      </c>
      <c r="M39" s="3">
        <f t="shared" si="7"/>
        <v>0.1275</v>
      </c>
      <c r="N39" s="3">
        <f t="shared" si="7"/>
        <v>692.5</v>
      </c>
      <c r="O39" s="3">
        <f t="shared" si="7"/>
        <v>108.5</v>
      </c>
      <c r="P39" s="3">
        <f t="shared" si="7"/>
        <v>3.125</v>
      </c>
      <c r="Q39" s="3">
        <f t="shared" si="8"/>
        <v>90.000000000000014</v>
      </c>
      <c r="R39" s="3">
        <f t="shared" si="9"/>
        <v>0</v>
      </c>
      <c r="S39" s="3">
        <f t="shared" si="9"/>
        <v>0.125</v>
      </c>
      <c r="T39" s="3">
        <f t="shared" si="9"/>
        <v>0</v>
      </c>
      <c r="U39" s="3">
        <f t="shared" si="9"/>
        <v>0</v>
      </c>
      <c r="V39" s="3" t="str">
        <f t="shared" si="10"/>
        <v>OK</v>
      </c>
      <c r="W39" s="3">
        <f t="shared" si="11"/>
        <v>0</v>
      </c>
      <c r="AB39" s="16"/>
      <c r="AC39" s="16"/>
      <c r="AD39" s="16"/>
      <c r="AE39" s="16"/>
      <c r="AF39" s="16"/>
    </row>
    <row r="40" spans="1:32" s="20" customFormat="1" ht="13" x14ac:dyDescent="0.35">
      <c r="A40" s="33">
        <f>P8</f>
        <v>27</v>
      </c>
      <c r="B40" s="39">
        <v>250</v>
      </c>
      <c r="C40" s="3">
        <f t="shared" si="3"/>
        <v>100</v>
      </c>
      <c r="D40" s="3">
        <f t="shared" si="4"/>
        <v>35.052300000000002</v>
      </c>
      <c r="E40" s="3">
        <f t="shared" si="5"/>
        <v>8.073500000000001</v>
      </c>
      <c r="F40" s="3">
        <f t="shared" si="6"/>
        <v>13.181099999999999</v>
      </c>
      <c r="G40" s="3">
        <f t="shared" si="7"/>
        <v>0.245</v>
      </c>
      <c r="H40" s="3">
        <f t="shared" si="7"/>
        <v>0.58499999999999996</v>
      </c>
      <c r="I40" s="3">
        <f t="shared" si="7"/>
        <v>0.125</v>
      </c>
      <c r="J40" s="3">
        <f t="shared" si="7"/>
        <v>2.5000000000000001E-3</v>
      </c>
      <c r="K40" s="3">
        <f t="shared" si="7"/>
        <v>1.2500000000000001E-2</v>
      </c>
      <c r="L40" s="3">
        <f t="shared" si="7"/>
        <v>0.13750000000000001</v>
      </c>
      <c r="M40" s="3">
        <f t="shared" si="7"/>
        <v>0.1275</v>
      </c>
      <c r="N40" s="3">
        <f t="shared" si="7"/>
        <v>692.5</v>
      </c>
      <c r="O40" s="3">
        <f t="shared" si="7"/>
        <v>108.5</v>
      </c>
      <c r="P40" s="3">
        <f t="shared" si="7"/>
        <v>3.125</v>
      </c>
      <c r="Q40" s="3">
        <f t="shared" si="8"/>
        <v>90.000000000000014</v>
      </c>
      <c r="R40" s="3">
        <f t="shared" si="9"/>
        <v>0</v>
      </c>
      <c r="S40" s="3">
        <f t="shared" si="9"/>
        <v>0.125</v>
      </c>
      <c r="T40" s="3">
        <f t="shared" si="9"/>
        <v>0</v>
      </c>
      <c r="U40" s="3">
        <f t="shared" si="9"/>
        <v>0</v>
      </c>
      <c r="V40" s="3" t="str">
        <f t="shared" si="10"/>
        <v>OK</v>
      </c>
      <c r="W40" s="3">
        <f t="shared" si="11"/>
        <v>0</v>
      </c>
      <c r="AB40" s="16"/>
      <c r="AC40" s="16"/>
      <c r="AD40" s="16"/>
      <c r="AE40" s="16"/>
      <c r="AF40" s="16"/>
    </row>
    <row r="41" spans="1:32" s="20" customFormat="1" ht="13" x14ac:dyDescent="0.35">
      <c r="A41" s="33">
        <f>Q8</f>
        <v>33</v>
      </c>
      <c r="B41" s="39">
        <v>250</v>
      </c>
      <c r="C41" s="3">
        <f t="shared" si="3"/>
        <v>100</v>
      </c>
      <c r="D41" s="3">
        <f t="shared" si="4"/>
        <v>35.052300000000002</v>
      </c>
      <c r="E41" s="3">
        <f t="shared" si="5"/>
        <v>8.073500000000001</v>
      </c>
      <c r="F41" s="3">
        <f t="shared" si="6"/>
        <v>13.181099999999999</v>
      </c>
      <c r="G41" s="3">
        <f t="shared" si="7"/>
        <v>0.245</v>
      </c>
      <c r="H41" s="3">
        <f t="shared" si="7"/>
        <v>0.58499999999999996</v>
      </c>
      <c r="I41" s="3">
        <f t="shared" si="7"/>
        <v>0.125</v>
      </c>
      <c r="J41" s="3">
        <f t="shared" si="7"/>
        <v>2.5000000000000001E-3</v>
      </c>
      <c r="K41" s="3">
        <f t="shared" si="7"/>
        <v>1.2500000000000001E-2</v>
      </c>
      <c r="L41" s="3">
        <f t="shared" si="7"/>
        <v>0.13750000000000001</v>
      </c>
      <c r="M41" s="3">
        <f t="shared" si="7"/>
        <v>0.1275</v>
      </c>
      <c r="N41" s="3">
        <f t="shared" si="7"/>
        <v>692.5</v>
      </c>
      <c r="O41" s="3">
        <f t="shared" si="7"/>
        <v>108.5</v>
      </c>
      <c r="P41" s="3">
        <f t="shared" si="7"/>
        <v>3.125</v>
      </c>
      <c r="Q41" s="3">
        <f t="shared" si="8"/>
        <v>90.000000000000014</v>
      </c>
      <c r="R41" s="3">
        <f t="shared" si="9"/>
        <v>0</v>
      </c>
      <c r="S41" s="3">
        <f t="shared" si="9"/>
        <v>0.125</v>
      </c>
      <c r="T41" s="3">
        <f t="shared" si="9"/>
        <v>0</v>
      </c>
      <c r="U41" s="3">
        <f t="shared" si="9"/>
        <v>0</v>
      </c>
      <c r="V41" s="3" t="str">
        <f t="shared" si="10"/>
        <v>OK</v>
      </c>
      <c r="W41" s="3">
        <f t="shared" si="11"/>
        <v>0</v>
      </c>
      <c r="AB41" s="16"/>
      <c r="AC41" s="16"/>
      <c r="AD41" s="16"/>
      <c r="AE41" s="16"/>
      <c r="AF41" s="16"/>
    </row>
    <row r="42" spans="1:32" s="20" customFormat="1" ht="13" x14ac:dyDescent="0.35">
      <c r="A42" s="33">
        <f>R8</f>
        <v>34</v>
      </c>
      <c r="B42" s="39">
        <v>250</v>
      </c>
      <c r="C42" s="3">
        <f t="shared" si="3"/>
        <v>100</v>
      </c>
      <c r="D42" s="3">
        <f t="shared" si="4"/>
        <v>35.052300000000002</v>
      </c>
      <c r="E42" s="3">
        <f t="shared" si="5"/>
        <v>8.073500000000001</v>
      </c>
      <c r="F42" s="3">
        <f t="shared" si="6"/>
        <v>13.181099999999999</v>
      </c>
      <c r="G42" s="3">
        <f t="shared" si="7"/>
        <v>0.245</v>
      </c>
      <c r="H42" s="3">
        <f t="shared" si="7"/>
        <v>0.58499999999999996</v>
      </c>
      <c r="I42" s="3">
        <f t="shared" si="7"/>
        <v>0.125</v>
      </c>
      <c r="J42" s="3">
        <f t="shared" si="7"/>
        <v>2.5000000000000001E-3</v>
      </c>
      <c r="K42" s="3">
        <f t="shared" si="7"/>
        <v>1.2500000000000001E-2</v>
      </c>
      <c r="L42" s="3">
        <f t="shared" si="7"/>
        <v>0.13750000000000001</v>
      </c>
      <c r="M42" s="3">
        <f t="shared" si="7"/>
        <v>0.1275</v>
      </c>
      <c r="N42" s="3">
        <f t="shared" si="7"/>
        <v>692.5</v>
      </c>
      <c r="O42" s="3">
        <f t="shared" si="7"/>
        <v>108.5</v>
      </c>
      <c r="P42" s="3">
        <f t="shared" si="7"/>
        <v>3.125</v>
      </c>
      <c r="Q42" s="3">
        <f t="shared" si="8"/>
        <v>90.000000000000014</v>
      </c>
      <c r="R42" s="3">
        <f t="shared" si="9"/>
        <v>0</v>
      </c>
      <c r="S42" s="3">
        <f t="shared" si="9"/>
        <v>0.125</v>
      </c>
      <c r="T42" s="3">
        <f t="shared" si="9"/>
        <v>0</v>
      </c>
      <c r="U42" s="3">
        <f t="shared" si="9"/>
        <v>0</v>
      </c>
      <c r="V42" s="3" t="str">
        <f t="shared" si="10"/>
        <v>OK</v>
      </c>
      <c r="W42" s="3">
        <f t="shared" si="11"/>
        <v>0</v>
      </c>
      <c r="AB42" s="16"/>
      <c r="AC42" s="16"/>
      <c r="AD42" s="16"/>
      <c r="AE42" s="16"/>
      <c r="AF42" s="16"/>
    </row>
    <row r="43" spans="1:32" s="20" customFormat="1" ht="13" x14ac:dyDescent="0.35">
      <c r="A43" s="33">
        <f>S8</f>
        <v>35</v>
      </c>
      <c r="B43" s="39">
        <v>250</v>
      </c>
      <c r="C43" s="3">
        <f t="shared" si="3"/>
        <v>100</v>
      </c>
      <c r="D43" s="3">
        <f t="shared" si="4"/>
        <v>35.052300000000002</v>
      </c>
      <c r="E43" s="3">
        <f t="shared" si="5"/>
        <v>8.073500000000001</v>
      </c>
      <c r="F43" s="3">
        <f t="shared" si="6"/>
        <v>13.181099999999999</v>
      </c>
      <c r="G43" s="3">
        <f t="shared" si="7"/>
        <v>0.245</v>
      </c>
      <c r="H43" s="3">
        <f t="shared" si="7"/>
        <v>0.58499999999999996</v>
      </c>
      <c r="I43" s="3">
        <f t="shared" si="7"/>
        <v>0.125</v>
      </c>
      <c r="J43" s="3">
        <f t="shared" si="7"/>
        <v>2.5000000000000001E-3</v>
      </c>
      <c r="K43" s="3">
        <f t="shared" si="7"/>
        <v>1.2500000000000001E-2</v>
      </c>
      <c r="L43" s="3">
        <f t="shared" si="7"/>
        <v>0.13750000000000001</v>
      </c>
      <c r="M43" s="3">
        <f t="shared" si="7"/>
        <v>0.1275</v>
      </c>
      <c r="N43" s="3">
        <f t="shared" si="7"/>
        <v>692.5</v>
      </c>
      <c r="O43" s="3">
        <f t="shared" si="7"/>
        <v>108.5</v>
      </c>
      <c r="P43" s="3">
        <f t="shared" si="7"/>
        <v>3.125</v>
      </c>
      <c r="Q43" s="3">
        <f t="shared" si="8"/>
        <v>90.000000000000014</v>
      </c>
      <c r="R43" s="3">
        <f t="shared" si="9"/>
        <v>0</v>
      </c>
      <c r="S43" s="3">
        <f t="shared" si="9"/>
        <v>0.125</v>
      </c>
      <c r="T43" s="3">
        <f t="shared" si="9"/>
        <v>0</v>
      </c>
      <c r="U43" s="3">
        <f t="shared" si="9"/>
        <v>0</v>
      </c>
      <c r="V43" s="3" t="str">
        <f t="shared" si="10"/>
        <v>OK</v>
      </c>
      <c r="W43" s="3">
        <f t="shared" si="11"/>
        <v>0</v>
      </c>
      <c r="AB43" s="16"/>
      <c r="AC43" s="16"/>
      <c r="AD43" s="16"/>
      <c r="AE43" s="16"/>
      <c r="AF43" s="16"/>
    </row>
    <row r="44" spans="1:32" s="20" customFormat="1" ht="13" x14ac:dyDescent="0.35">
      <c r="A44" s="33" t="str">
        <f>T8</f>
        <v>36a</v>
      </c>
      <c r="B44" s="39">
        <v>250</v>
      </c>
      <c r="C44" s="3">
        <f t="shared" si="3"/>
        <v>100</v>
      </c>
      <c r="D44" s="3">
        <f t="shared" si="4"/>
        <v>35.052300000000002</v>
      </c>
      <c r="E44" s="3">
        <f t="shared" si="5"/>
        <v>8.073500000000001</v>
      </c>
      <c r="F44" s="3">
        <f t="shared" si="6"/>
        <v>13.181099999999999</v>
      </c>
      <c r="G44" s="3">
        <f t="shared" si="7"/>
        <v>0.245</v>
      </c>
      <c r="H44" s="3">
        <f t="shared" si="7"/>
        <v>0.58499999999999996</v>
      </c>
      <c r="I44" s="3">
        <f t="shared" si="7"/>
        <v>0.125</v>
      </c>
      <c r="J44" s="3">
        <f t="shared" si="7"/>
        <v>2.5000000000000001E-3</v>
      </c>
      <c r="K44" s="3">
        <f t="shared" si="7"/>
        <v>1.2500000000000001E-2</v>
      </c>
      <c r="L44" s="3">
        <f t="shared" si="7"/>
        <v>0.13750000000000001</v>
      </c>
      <c r="M44" s="3">
        <f t="shared" si="7"/>
        <v>0.1275</v>
      </c>
      <c r="N44" s="3">
        <f t="shared" si="7"/>
        <v>692.5</v>
      </c>
      <c r="O44" s="3">
        <f t="shared" si="7"/>
        <v>108.5</v>
      </c>
      <c r="P44" s="3">
        <f t="shared" si="7"/>
        <v>3.125</v>
      </c>
      <c r="Q44" s="3">
        <f t="shared" si="8"/>
        <v>90.000000000000014</v>
      </c>
      <c r="R44" s="3">
        <f t="shared" si="9"/>
        <v>0</v>
      </c>
      <c r="S44" s="3">
        <f t="shared" si="9"/>
        <v>0.125</v>
      </c>
      <c r="T44" s="3">
        <f t="shared" si="9"/>
        <v>0</v>
      </c>
      <c r="U44" s="3">
        <f t="shared" si="9"/>
        <v>0</v>
      </c>
      <c r="V44" s="3" t="str">
        <f t="shared" si="10"/>
        <v>OK</v>
      </c>
      <c r="W44" s="3">
        <f t="shared" si="11"/>
        <v>0</v>
      </c>
      <c r="AB44" s="16"/>
      <c r="AC44" s="16"/>
      <c r="AD44" s="16"/>
      <c r="AE44" s="16"/>
      <c r="AF44" s="16"/>
    </row>
    <row r="45" spans="1:32" s="20" customFormat="1" ht="13" x14ac:dyDescent="0.35">
      <c r="A45" s="33">
        <f>U8</f>
        <v>37</v>
      </c>
      <c r="B45" s="39">
        <v>250</v>
      </c>
      <c r="C45" s="3">
        <f t="shared" si="3"/>
        <v>100</v>
      </c>
      <c r="D45" s="3">
        <f t="shared" si="4"/>
        <v>35.052300000000002</v>
      </c>
      <c r="E45" s="3">
        <f t="shared" si="5"/>
        <v>8.073500000000001</v>
      </c>
      <c r="F45" s="3">
        <f t="shared" si="6"/>
        <v>13.181099999999999</v>
      </c>
      <c r="G45" s="3">
        <f t="shared" si="7"/>
        <v>0.245</v>
      </c>
      <c r="H45" s="3">
        <f t="shared" si="7"/>
        <v>0.58499999999999996</v>
      </c>
      <c r="I45" s="3">
        <f t="shared" si="7"/>
        <v>0.125</v>
      </c>
      <c r="J45" s="3">
        <f t="shared" si="7"/>
        <v>2.5000000000000001E-3</v>
      </c>
      <c r="K45" s="3">
        <f t="shared" si="7"/>
        <v>1.2500000000000001E-2</v>
      </c>
      <c r="L45" s="3">
        <f t="shared" si="7"/>
        <v>0.13750000000000001</v>
      </c>
      <c r="M45" s="3">
        <f t="shared" si="7"/>
        <v>0.1275</v>
      </c>
      <c r="N45" s="3">
        <f t="shared" si="7"/>
        <v>692.5</v>
      </c>
      <c r="O45" s="3">
        <f t="shared" si="7"/>
        <v>108.5</v>
      </c>
      <c r="P45" s="3">
        <f t="shared" si="7"/>
        <v>3.125</v>
      </c>
      <c r="Q45" s="3">
        <f t="shared" si="8"/>
        <v>90.000000000000014</v>
      </c>
      <c r="R45" s="3">
        <f t="shared" si="9"/>
        <v>0</v>
      </c>
      <c r="S45" s="3">
        <f t="shared" si="9"/>
        <v>0.125</v>
      </c>
      <c r="T45" s="3">
        <f t="shared" si="9"/>
        <v>0</v>
      </c>
      <c r="U45" s="3">
        <f t="shared" si="9"/>
        <v>0</v>
      </c>
      <c r="V45" s="3" t="str">
        <f t="shared" si="10"/>
        <v>OK</v>
      </c>
      <c r="W45" s="3">
        <f t="shared" si="11"/>
        <v>0</v>
      </c>
      <c r="AB45" s="16"/>
      <c r="AC45" s="16"/>
      <c r="AD45" s="16"/>
      <c r="AE45" s="16"/>
      <c r="AF45" s="16"/>
    </row>
    <row r="46" spans="1:32" s="20" customFormat="1" ht="13.5" thickBot="1" x14ac:dyDescent="0.4">
      <c r="A46" s="34">
        <f>V8</f>
        <v>0</v>
      </c>
      <c r="B46" s="39"/>
      <c r="C46" s="4">
        <f t="shared" si="3"/>
        <v>0</v>
      </c>
      <c r="D46" s="4">
        <f t="shared" si="4"/>
        <v>0</v>
      </c>
      <c r="E46" s="4">
        <f t="shared" si="5"/>
        <v>0</v>
      </c>
      <c r="F46" s="4">
        <f t="shared" si="6"/>
        <v>0</v>
      </c>
      <c r="G46" s="4">
        <f t="shared" si="7"/>
        <v>0</v>
      </c>
      <c r="H46" s="4">
        <f t="shared" si="7"/>
        <v>0</v>
      </c>
      <c r="I46" s="4">
        <f t="shared" si="7"/>
        <v>0</v>
      </c>
      <c r="J46" s="4">
        <f t="shared" si="7"/>
        <v>0</v>
      </c>
      <c r="K46" s="4">
        <f t="shared" si="7"/>
        <v>0</v>
      </c>
      <c r="L46" s="4">
        <f t="shared" si="7"/>
        <v>0</v>
      </c>
      <c r="M46" s="4">
        <f t="shared" si="7"/>
        <v>0</v>
      </c>
      <c r="N46" s="4">
        <f t="shared" si="7"/>
        <v>0</v>
      </c>
      <c r="O46" s="4">
        <f t="shared" si="7"/>
        <v>0</v>
      </c>
      <c r="P46" s="4">
        <f t="shared" si="7"/>
        <v>0</v>
      </c>
      <c r="Q46" s="4">
        <f t="shared" si="8"/>
        <v>0</v>
      </c>
      <c r="R46" s="4">
        <f t="shared" si="9"/>
        <v>0</v>
      </c>
      <c r="S46" s="4">
        <f t="shared" si="9"/>
        <v>0</v>
      </c>
      <c r="T46" s="4">
        <f t="shared" si="9"/>
        <v>0</v>
      </c>
      <c r="U46" s="4">
        <f t="shared" si="9"/>
        <v>0</v>
      </c>
      <c r="V46" s="4" t="str">
        <f t="shared" si="10"/>
        <v>OK</v>
      </c>
      <c r="W46" s="4">
        <f t="shared" si="11"/>
        <v>0</v>
      </c>
      <c r="AB46" s="16"/>
      <c r="AC46" s="16"/>
      <c r="AD46" s="16"/>
      <c r="AE46" s="16"/>
      <c r="AF46" s="16"/>
    </row>
    <row r="47" spans="1:32" s="25" customFormat="1" ht="13.5" thickBot="1" x14ac:dyDescent="0.4">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A25:A26"/>
    <mergeCell ref="A16:B16"/>
    <mergeCell ref="A1:B1"/>
    <mergeCell ref="A2:B2"/>
    <mergeCell ref="A4:B4"/>
    <mergeCell ref="A3:B3"/>
    <mergeCell ref="A20:B20"/>
    <mergeCell ref="A19:B19"/>
    <mergeCell ref="A7:B7"/>
    <mergeCell ref="A17:B17"/>
    <mergeCell ref="A8:B8"/>
    <mergeCell ref="A9:B9"/>
    <mergeCell ref="A11:B11"/>
    <mergeCell ref="A12:B12"/>
    <mergeCell ref="A14:B14"/>
    <mergeCell ref="A5:B5"/>
    <mergeCell ref="F5:G5"/>
    <mergeCell ref="H5:J5"/>
    <mergeCell ref="C4:E4"/>
    <mergeCell ref="H1:J1"/>
    <mergeCell ref="H2:J2"/>
    <mergeCell ref="H3:J3"/>
    <mergeCell ref="H4:J4"/>
    <mergeCell ref="F1:G1"/>
    <mergeCell ref="F2:G2"/>
    <mergeCell ref="F3:G3"/>
    <mergeCell ref="F4:G4"/>
    <mergeCell ref="C5:E5"/>
    <mergeCell ref="A13:B13"/>
    <mergeCell ref="A18:B18"/>
    <mergeCell ref="A15:B15"/>
    <mergeCell ref="A10:B10"/>
    <mergeCell ref="C1:E1"/>
    <mergeCell ref="C2:E2"/>
    <mergeCell ref="C3:E3"/>
  </mergeCells>
  <conditionalFormatting sqref="C20:V20">
    <cfRule type="cellIs" dxfId="146" priority="25" operator="equal">
      <formula>"DECREASE"</formula>
    </cfRule>
    <cfRule type="cellIs" dxfId="145" priority="26" operator="equal">
      <formula>"INCREASE"</formula>
    </cfRule>
  </conditionalFormatting>
  <conditionalFormatting sqref="B27:B46">
    <cfRule type="cellIs" dxfId="144" priority="24" operator="greaterThan">
      <formula>$B$47</formula>
    </cfRule>
  </conditionalFormatting>
  <conditionalFormatting sqref="C27:C46">
    <cfRule type="cellIs" dxfId="143" priority="23" operator="greaterThan">
      <formula>$C$47</formula>
    </cfRule>
  </conditionalFormatting>
  <conditionalFormatting sqref="C18:V18">
    <cfRule type="cellIs" dxfId="142" priority="19" operator="equal">
      <formula>0</formula>
    </cfRule>
  </conditionalFormatting>
  <conditionalFormatting sqref="C17:V17">
    <cfRule type="cellIs" dxfId="141" priority="17" operator="equal">
      <formula>0</formula>
    </cfRule>
  </conditionalFormatting>
  <conditionalFormatting sqref="C19:V19">
    <cfRule type="cellIs" dxfId="140" priority="16" operator="equal">
      <formula>0</formula>
    </cfRule>
  </conditionalFormatting>
  <conditionalFormatting sqref="V27:W46">
    <cfRule type="cellIs" dxfId="139" priority="14" operator="greaterThanOrEqual">
      <formula>"OK"</formula>
    </cfRule>
    <cfRule type="cellIs" dxfId="138" priority="15" operator="equal">
      <formula>"NOT OK"</formula>
    </cfRule>
  </conditionalFormatting>
  <conditionalFormatting sqref="G27:G46">
    <cfRule type="cellIs" dxfId="137" priority="13" operator="greaterThan">
      <formula>$G$47</formula>
    </cfRule>
  </conditionalFormatting>
  <conditionalFormatting sqref="H27:H46">
    <cfRule type="cellIs" dxfId="136" priority="12" operator="greaterThan">
      <formula>$H$47</formula>
    </cfRule>
  </conditionalFormatting>
  <conditionalFormatting sqref="I27:I46">
    <cfRule type="cellIs" dxfId="135" priority="11" operator="greaterThan">
      <formula>$I$47</formula>
    </cfRule>
  </conditionalFormatting>
  <conditionalFormatting sqref="K27:K46">
    <cfRule type="cellIs" dxfId="134" priority="9" operator="greaterThan">
      <formula>$K$47</formula>
    </cfRule>
  </conditionalFormatting>
  <conditionalFormatting sqref="L27:L46">
    <cfRule type="cellIs" dxfId="133" priority="8" operator="greaterThan">
      <formula>$L$47</formula>
    </cfRule>
  </conditionalFormatting>
  <conditionalFormatting sqref="M27:M46">
    <cfRule type="cellIs" dxfId="132" priority="7" operator="greaterThan">
      <formula>$M$47</formula>
    </cfRule>
  </conditionalFormatting>
  <conditionalFormatting sqref="P27:P46">
    <cfRule type="cellIs" dxfId="131" priority="6" operator="greaterThan">
      <formula>$P$47</formula>
    </cfRule>
  </conditionalFormatting>
  <conditionalFormatting sqref="R27:R46">
    <cfRule type="cellIs" dxfId="130" priority="5" operator="greaterThan">
      <formula>$R$47</formula>
    </cfRule>
  </conditionalFormatting>
  <conditionalFormatting sqref="S27:S46">
    <cfRule type="cellIs" dxfId="129" priority="4" operator="greaterThan">
      <formula>$S$47</formula>
    </cfRule>
  </conditionalFormatting>
  <conditionalFormatting sqref="T27:T46">
    <cfRule type="cellIs" dxfId="128" priority="3" operator="greaterThan">
      <formula>$T$47</formula>
    </cfRule>
  </conditionalFormatting>
  <conditionalFormatting sqref="U27:U46">
    <cfRule type="cellIs" dxfId="127" priority="2" operator="greaterThan">
      <formula>$U$47</formula>
    </cfRule>
  </conditionalFormatting>
  <conditionalFormatting sqref="H5:J5">
    <cfRule type="cellIs" dxfId="126" priority="1" operator="lessThan">
      <formula>5</formula>
    </cfRule>
  </conditionalFormatting>
  <dataValidations count="4">
    <dataValidation type="list" showInputMessage="1" sqref="C23:U23" xr:uid="{00000000-0002-0000-0000-000000000000}">
      <formula1>$AB$2:$AB$8</formula1>
    </dataValidation>
    <dataValidation type="list" allowBlank="1" showInputMessage="1" showErrorMessage="1" sqref="C16:V16" xr:uid="{00000000-0002-0000-0000-000001000000}">
      <formula1>$AC$2:$AC$7</formula1>
    </dataValidation>
    <dataValidation type="list" allowBlank="1" showInputMessage="1" showErrorMessage="1" sqref="H3:J3" xr:uid="{00000000-0002-0000-0000-000002000000}">
      <formula1>$AD$2:$AD$4</formula1>
    </dataValidation>
    <dataValidation type="list" allowBlank="1" showInputMessage="1" showErrorMessage="1" sqref="C14:V14" xr:uid="{00000000-0002-0000-0000-000003000000}">
      <formula1>$AE$2:$AE$12</formula1>
    </dataValidation>
  </dataValidations>
  <pageMargins left="0.7" right="0.7" top="0.75" bottom="0.75" header="0.3" footer="0.3"/>
  <pageSetup paperSize="9" orientation="portrait" verticalDpi="0"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AF47"/>
  <sheetViews>
    <sheetView tabSelected="1" topLeftCell="A21" zoomScaleNormal="100" workbookViewId="0">
      <selection activeCell="H33" sqref="H33"/>
    </sheetView>
  </sheetViews>
  <sheetFormatPr defaultColWidth="13.1796875" defaultRowHeight="12.5" x14ac:dyDescent="0.35"/>
  <cols>
    <col min="1" max="2" width="13.1796875" style="12"/>
    <col min="3" max="3" width="18.7265625" style="12" bestFit="1" customWidth="1"/>
    <col min="4" max="4" width="20.26953125" style="12" bestFit="1" customWidth="1"/>
    <col min="5" max="22" width="21.26953125" style="12" customWidth="1"/>
    <col min="23" max="27" width="13.1796875" style="12"/>
    <col min="28" max="32" width="13.1796875" style="17"/>
    <col min="33" max="16384" width="13.1796875" style="12"/>
  </cols>
  <sheetData>
    <row r="1" spans="1:32" ht="13" x14ac:dyDescent="0.25">
      <c r="A1" s="85" t="s">
        <v>43</v>
      </c>
      <c r="B1" s="85"/>
      <c r="C1" s="98" t="str">
        <f>'Bolton Hill'!C1:E1</f>
        <v>PAN-008803</v>
      </c>
      <c r="D1" s="98"/>
      <c r="E1" s="98"/>
      <c r="F1" s="85" t="s">
        <v>47</v>
      </c>
      <c r="G1" s="85"/>
      <c r="H1" s="99" t="str">
        <f>'Bolton Hill'!H1:J1</f>
        <v>49.9 ha</v>
      </c>
      <c r="I1" s="99"/>
      <c r="J1" s="99"/>
      <c r="AB1" s="47"/>
      <c r="AC1" s="47"/>
      <c r="AD1" s="47"/>
      <c r="AE1" s="47" t="s">
        <v>91</v>
      </c>
      <c r="AF1" s="47" t="s">
        <v>92</v>
      </c>
    </row>
    <row r="2" spans="1:32" ht="13" x14ac:dyDescent="0.25">
      <c r="A2" s="85" t="s">
        <v>106</v>
      </c>
      <c r="B2" s="85"/>
      <c r="C2" s="100" t="str">
        <f>'Bolton Hill'!C2:E2</f>
        <v>RP3596ET</v>
      </c>
      <c r="D2" s="98"/>
      <c r="E2" s="98"/>
      <c r="F2" s="85" t="s">
        <v>52</v>
      </c>
      <c r="G2" s="85"/>
      <c r="H2" s="88" t="s">
        <v>117</v>
      </c>
      <c r="I2" s="88"/>
      <c r="J2" s="88"/>
      <c r="AB2" s="46" t="s">
        <v>61</v>
      </c>
      <c r="AC2" s="46" t="s">
        <v>80</v>
      </c>
      <c r="AD2" s="47" t="s">
        <v>88</v>
      </c>
      <c r="AE2" s="47" t="s">
        <v>73</v>
      </c>
      <c r="AF2" s="82">
        <v>8.4</v>
      </c>
    </row>
    <row r="3" spans="1:32" ht="13" x14ac:dyDescent="0.25">
      <c r="A3" s="96" t="s">
        <v>44</v>
      </c>
      <c r="B3" s="97"/>
      <c r="C3" s="99" t="str">
        <f>'Bolton Hill'!C3:E3</f>
        <v>Mr Bryan Llewellyn</v>
      </c>
      <c r="D3" s="99"/>
      <c r="E3" s="99"/>
      <c r="F3" s="85" t="s">
        <v>107</v>
      </c>
      <c r="G3" s="85"/>
      <c r="H3" s="88" t="s">
        <v>90</v>
      </c>
      <c r="I3" s="88"/>
      <c r="J3" s="88"/>
      <c r="AB3" s="46" t="s">
        <v>62</v>
      </c>
      <c r="AC3" s="46" t="s">
        <v>81</v>
      </c>
      <c r="AD3" s="47" t="s">
        <v>89</v>
      </c>
      <c r="AE3" s="47" t="s">
        <v>74</v>
      </c>
      <c r="AF3" s="82">
        <v>8.6</v>
      </c>
    </row>
    <row r="4" spans="1:32" ht="13" x14ac:dyDescent="0.25">
      <c r="A4" s="85" t="s">
        <v>0</v>
      </c>
      <c r="B4" s="85"/>
      <c r="C4" s="99" t="str">
        <f>'Bolton Hill'!C4:E4</f>
        <v>Abergelli Farm, Felindre, Swansea, SA5 7NN</v>
      </c>
      <c r="D4" s="99"/>
      <c r="E4" s="99"/>
      <c r="F4" s="87" t="s">
        <v>1</v>
      </c>
      <c r="G4" s="87"/>
      <c r="H4" s="88" t="s">
        <v>122</v>
      </c>
      <c r="I4" s="88"/>
      <c r="J4" s="88"/>
      <c r="AB4" s="46" t="s">
        <v>57</v>
      </c>
      <c r="AC4" s="47" t="s">
        <v>82</v>
      </c>
      <c r="AD4" s="47" t="s">
        <v>90</v>
      </c>
      <c r="AE4" s="47" t="s">
        <v>75</v>
      </c>
      <c r="AF4" s="82">
        <v>8.8000000000000007</v>
      </c>
    </row>
    <row r="5" spans="1:32" ht="13" x14ac:dyDescent="0.25">
      <c r="A5" s="85" t="s">
        <v>51</v>
      </c>
      <c r="B5" s="85"/>
      <c r="C5" s="99" t="str">
        <f>'Bolton Hill'!C5:E5</f>
        <v>Rhiannon Smith</v>
      </c>
      <c r="D5" s="99"/>
      <c r="E5" s="99"/>
      <c r="F5" s="85" t="s">
        <v>45</v>
      </c>
      <c r="G5" s="85"/>
      <c r="H5" s="88">
        <v>7.7</v>
      </c>
      <c r="I5" s="88"/>
      <c r="J5" s="88"/>
      <c r="AB5" s="46" t="s">
        <v>58</v>
      </c>
      <c r="AC5" s="47" t="s">
        <v>83</v>
      </c>
      <c r="AD5" s="47"/>
      <c r="AE5" s="47" t="s">
        <v>109</v>
      </c>
      <c r="AF5" s="82">
        <v>15.1</v>
      </c>
    </row>
    <row r="6" spans="1:32" s="17" customFormat="1" x14ac:dyDescent="0.25">
      <c r="A6" s="13"/>
      <c r="B6" s="13"/>
      <c r="C6" s="14"/>
      <c r="D6" s="14"/>
      <c r="E6" s="14"/>
      <c r="F6" s="15"/>
      <c r="G6" s="15"/>
      <c r="H6" s="16"/>
      <c r="I6" s="16"/>
      <c r="J6" s="16"/>
      <c r="AB6" s="48" t="s">
        <v>59</v>
      </c>
      <c r="AC6" s="49" t="s">
        <v>84</v>
      </c>
      <c r="AD6" s="49"/>
      <c r="AE6" s="47" t="s">
        <v>78</v>
      </c>
      <c r="AF6" s="82">
        <v>1.4</v>
      </c>
    </row>
    <row r="7" spans="1:32" s="32" customFormat="1" ht="13" x14ac:dyDescent="0.25">
      <c r="A7" s="86" t="s">
        <v>68</v>
      </c>
      <c r="B7" s="86"/>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46"/>
      <c r="AD7" s="47"/>
      <c r="AE7" s="31" t="s">
        <v>108</v>
      </c>
      <c r="AF7" s="81">
        <v>0.7</v>
      </c>
    </row>
    <row r="8" spans="1:32" ht="13" x14ac:dyDescent="0.25">
      <c r="A8" s="85" t="s">
        <v>2</v>
      </c>
      <c r="B8" s="85"/>
      <c r="C8" s="56">
        <f>'Bolton Hill'!C8</f>
        <v>1294</v>
      </c>
      <c r="D8" s="56">
        <f>'Bolton Hill'!D8</f>
        <v>2225</v>
      </c>
      <c r="E8" s="56">
        <f>'Bolton Hill'!E8</f>
        <v>3210</v>
      </c>
      <c r="F8" s="56">
        <f>'Bolton Hill'!F8</f>
        <v>3732</v>
      </c>
      <c r="G8" s="56">
        <f>'Bolton Hill'!G8</f>
        <v>4144</v>
      </c>
      <c r="H8" s="56">
        <f>'Bolton Hill'!H8</f>
        <v>5867</v>
      </c>
      <c r="I8" s="56">
        <f>'Bolton Hill'!I8</f>
        <v>1808</v>
      </c>
      <c r="J8" s="56">
        <f>'Bolton Hill'!J8</f>
        <v>16</v>
      </c>
      <c r="K8" s="56">
        <f>'Bolton Hill'!K8</f>
        <v>17</v>
      </c>
      <c r="L8" s="56">
        <f>'Bolton Hill'!L8</f>
        <v>18</v>
      </c>
      <c r="M8" s="56">
        <f>'Bolton Hill'!M8</f>
        <v>24</v>
      </c>
      <c r="N8" s="56">
        <f>'Bolton Hill'!N8</f>
        <v>25</v>
      </c>
      <c r="O8" s="56">
        <f>'Bolton Hill'!O8</f>
        <v>26</v>
      </c>
      <c r="P8" s="56">
        <f>'Bolton Hill'!P8</f>
        <v>27</v>
      </c>
      <c r="Q8" s="56">
        <f>'Bolton Hill'!Q8</f>
        <v>33</v>
      </c>
      <c r="R8" s="56">
        <f>'Bolton Hill'!R8</f>
        <v>34</v>
      </c>
      <c r="S8" s="56">
        <f>'Bolton Hill'!S8</f>
        <v>35</v>
      </c>
      <c r="T8" s="56" t="str">
        <f>'Bolton Hill'!T8</f>
        <v>36a</v>
      </c>
      <c r="U8" s="56">
        <f>'Bolton Hill'!U8</f>
        <v>37</v>
      </c>
      <c r="V8" s="56">
        <f>'Bolton Hill'!V8</f>
        <v>0</v>
      </c>
      <c r="AB8" s="52"/>
      <c r="AC8" s="46"/>
      <c r="AD8" s="47"/>
      <c r="AE8" s="49" t="s">
        <v>76</v>
      </c>
      <c r="AF8" s="83">
        <v>1.4</v>
      </c>
    </row>
    <row r="9" spans="1:32" ht="13" x14ac:dyDescent="0.25">
      <c r="A9" s="85" t="s">
        <v>3</v>
      </c>
      <c r="B9" s="85"/>
      <c r="C9" s="56" t="str">
        <f>'Bolton Hill'!C9</f>
        <v>M</v>
      </c>
      <c r="D9" s="56" t="str">
        <f>'Bolton Hill'!D9</f>
        <v>M</v>
      </c>
      <c r="E9" s="56" t="str">
        <f>'Bolton Hill'!E9</f>
        <v>M</v>
      </c>
      <c r="F9" s="56" t="str">
        <f>'Bolton Hill'!F9</f>
        <v>M</v>
      </c>
      <c r="G9" s="56" t="str">
        <f>'Bolton Hill'!G9</f>
        <v>M</v>
      </c>
      <c r="H9" s="56" t="str">
        <f>'Bolton Hill'!H9</f>
        <v>M</v>
      </c>
      <c r="I9" s="56" t="str">
        <f>'Bolton Hill'!I9</f>
        <v>M</v>
      </c>
      <c r="J9" s="56" t="str">
        <f>'Bolton Hill'!J9</f>
        <v>M</v>
      </c>
      <c r="K9" s="56" t="str">
        <f>'Bolton Hill'!K9</f>
        <v>M</v>
      </c>
      <c r="L9" s="56" t="str">
        <f>'Bolton Hill'!L9</f>
        <v>M</v>
      </c>
      <c r="M9" s="56" t="str">
        <f>'Bolton Hill'!M9</f>
        <v>M</v>
      </c>
      <c r="N9" s="56" t="str">
        <f>'Bolton Hill'!N9</f>
        <v>M</v>
      </c>
      <c r="O9" s="56" t="str">
        <f>'Bolton Hill'!O9</f>
        <v>M</v>
      </c>
      <c r="P9" s="56" t="str">
        <f>'Bolton Hill'!P9</f>
        <v>M</v>
      </c>
      <c r="Q9" s="56" t="str">
        <f>'Bolton Hill'!Q9</f>
        <v>M</v>
      </c>
      <c r="R9" s="56" t="str">
        <f>'Bolton Hill'!R9</f>
        <v>M</v>
      </c>
      <c r="S9" s="56" t="str">
        <f>'Bolton Hill'!S9</f>
        <v>M</v>
      </c>
      <c r="T9" s="56" t="str">
        <f>'Bolton Hill'!T9</f>
        <v>M</v>
      </c>
      <c r="U9" s="56" t="str">
        <f>'Bolton Hill'!U9</f>
        <v>M</v>
      </c>
      <c r="V9" s="56">
        <f>'Bolton Hill'!V9</f>
        <v>0</v>
      </c>
      <c r="AB9" s="46"/>
      <c r="AC9" s="46"/>
      <c r="AD9" s="47"/>
      <c r="AE9" s="47" t="s">
        <v>97</v>
      </c>
      <c r="AF9" s="82">
        <v>1.7</v>
      </c>
    </row>
    <row r="10" spans="1:32" ht="13" x14ac:dyDescent="0.25">
      <c r="A10" s="85" t="s">
        <v>4</v>
      </c>
      <c r="B10" s="85"/>
      <c r="C10" s="56">
        <f>'Bolton Hill'!C10</f>
        <v>7</v>
      </c>
      <c r="D10" s="56">
        <f>'Bolton Hill'!D10</f>
        <v>7.6</v>
      </c>
      <c r="E10" s="56">
        <f>'Bolton Hill'!E10</f>
        <v>7.3</v>
      </c>
      <c r="F10" s="56">
        <f>'Bolton Hill'!F10</f>
        <v>7.5</v>
      </c>
      <c r="G10" s="56">
        <f>'Bolton Hill'!G10</f>
        <v>7.7</v>
      </c>
      <c r="H10" s="56">
        <f>'Bolton Hill'!H10</f>
        <v>7.9</v>
      </c>
      <c r="I10" s="56">
        <f>'Bolton Hill'!I10</f>
        <v>6.4</v>
      </c>
      <c r="J10" s="56">
        <f>'Bolton Hill'!J10</f>
        <v>8.4</v>
      </c>
      <c r="K10" s="56">
        <f>'Bolton Hill'!K10</f>
        <v>8.4</v>
      </c>
      <c r="L10" s="56">
        <f>'Bolton Hill'!L10</f>
        <v>8.6</v>
      </c>
      <c r="M10" s="56">
        <f>'Bolton Hill'!M10</f>
        <v>8.1999999999999993</v>
      </c>
      <c r="N10" s="56">
        <f>'Bolton Hill'!N10</f>
        <v>8.1999999999999993</v>
      </c>
      <c r="O10" s="56">
        <f>'Bolton Hill'!O10</f>
        <v>7.6</v>
      </c>
      <c r="P10" s="56">
        <f>'Bolton Hill'!P10</f>
        <v>7.2</v>
      </c>
      <c r="Q10" s="56">
        <f>'Bolton Hill'!Q10</f>
        <v>7.1</v>
      </c>
      <c r="R10" s="56">
        <f>'Bolton Hill'!R10</f>
        <v>7.1</v>
      </c>
      <c r="S10" s="56">
        <f>'Bolton Hill'!S10</f>
        <v>7</v>
      </c>
      <c r="T10" s="56">
        <f>'Bolton Hill'!T10</f>
        <v>7.9</v>
      </c>
      <c r="U10" s="56">
        <f>'Bolton Hill'!U10</f>
        <v>8</v>
      </c>
      <c r="V10" s="56">
        <f>'Bolton Hill'!V10</f>
        <v>0</v>
      </c>
      <c r="AB10" s="46"/>
      <c r="AC10" s="46"/>
      <c r="AD10" s="47"/>
      <c r="AE10" s="47" t="s">
        <v>98</v>
      </c>
      <c r="AF10" s="82">
        <v>2.1</v>
      </c>
    </row>
    <row r="11" spans="1:32" ht="13" x14ac:dyDescent="0.25">
      <c r="A11" s="85" t="s">
        <v>5</v>
      </c>
      <c r="B11" s="85"/>
      <c r="C11" s="56">
        <f>'Bolton Hill'!C11</f>
        <v>0</v>
      </c>
      <c r="D11" s="56">
        <f>'Bolton Hill'!D11</f>
        <v>0</v>
      </c>
      <c r="E11" s="56">
        <f>'Bolton Hill'!E11</f>
        <v>0</v>
      </c>
      <c r="F11" s="56">
        <f>'Bolton Hill'!F11</f>
        <v>0</v>
      </c>
      <c r="G11" s="56">
        <f>'Bolton Hill'!G11</f>
        <v>0</v>
      </c>
      <c r="H11" s="56">
        <f>'Bolton Hill'!H11</f>
        <v>0</v>
      </c>
      <c r="I11" s="56">
        <f>'Bolton Hill'!I11</f>
        <v>2</v>
      </c>
      <c r="J11" s="56">
        <f>'Bolton Hill'!J11</f>
        <v>1</v>
      </c>
      <c r="K11" s="56">
        <f>'Bolton Hill'!K11</f>
        <v>0</v>
      </c>
      <c r="L11" s="56">
        <f>'Bolton Hill'!L11</f>
        <v>1</v>
      </c>
      <c r="M11" s="56">
        <f>'Bolton Hill'!M11</f>
        <v>0</v>
      </c>
      <c r="N11" s="56">
        <f>'Bolton Hill'!N11</f>
        <v>0</v>
      </c>
      <c r="O11" s="56">
        <f>'Bolton Hill'!O11</f>
        <v>1</v>
      </c>
      <c r="P11" s="56">
        <f>'Bolton Hill'!P11</f>
        <v>1</v>
      </c>
      <c r="Q11" s="56">
        <f>'Bolton Hill'!Q11</f>
        <v>1</v>
      </c>
      <c r="R11" s="56">
        <f>'Bolton Hill'!R11</f>
        <v>1</v>
      </c>
      <c r="S11" s="56">
        <f>'Bolton Hill'!S11</f>
        <v>0</v>
      </c>
      <c r="T11" s="56">
        <f>'Bolton Hill'!T11</f>
        <v>0</v>
      </c>
      <c r="U11" s="56">
        <f>'Bolton Hill'!U11</f>
        <v>0</v>
      </c>
      <c r="V11" s="56">
        <f>'Bolton Hill'!V11</f>
        <v>0</v>
      </c>
      <c r="AB11" s="46"/>
      <c r="AC11" s="46"/>
      <c r="AD11" s="47"/>
      <c r="AE11" s="47" t="s">
        <v>77</v>
      </c>
      <c r="AF11" s="82">
        <v>5.9</v>
      </c>
    </row>
    <row r="12" spans="1:32" ht="13" x14ac:dyDescent="0.25">
      <c r="A12" s="85" t="s">
        <v>6</v>
      </c>
      <c r="B12" s="85"/>
      <c r="C12" s="56">
        <f>'Bolton Hill'!C12</f>
        <v>1</v>
      </c>
      <c r="D12" s="56">
        <f>'Bolton Hill'!D12</f>
        <v>1</v>
      </c>
      <c r="E12" s="56">
        <f>'Bolton Hill'!E12</f>
        <v>1</v>
      </c>
      <c r="F12" s="56">
        <f>'Bolton Hill'!F12</f>
        <v>1</v>
      </c>
      <c r="G12" s="56">
        <f>'Bolton Hill'!G12</f>
        <v>1</v>
      </c>
      <c r="H12" s="56">
        <f>'Bolton Hill'!H12</f>
        <v>1</v>
      </c>
      <c r="I12" s="56">
        <f>'Bolton Hill'!I12</f>
        <v>2</v>
      </c>
      <c r="J12" s="56">
        <f>'Bolton Hill'!J12</f>
        <v>1</v>
      </c>
      <c r="K12" s="56">
        <f>'Bolton Hill'!K12</f>
        <v>1</v>
      </c>
      <c r="L12" s="56">
        <f>'Bolton Hill'!L12</f>
        <v>1</v>
      </c>
      <c r="M12" s="56">
        <f>'Bolton Hill'!M12</f>
        <v>1</v>
      </c>
      <c r="N12" s="56">
        <f>'Bolton Hill'!N12</f>
        <v>1</v>
      </c>
      <c r="O12" s="56">
        <f>'Bolton Hill'!O12</f>
        <v>2</v>
      </c>
      <c r="P12" s="56">
        <f>'Bolton Hill'!P12</f>
        <v>1</v>
      </c>
      <c r="Q12" s="56">
        <f>'Bolton Hill'!Q12</f>
        <v>1</v>
      </c>
      <c r="R12" s="56">
        <f>'Bolton Hill'!R12</f>
        <v>2</v>
      </c>
      <c r="S12" s="56">
        <f>'Bolton Hill'!S12</f>
        <v>1</v>
      </c>
      <c r="T12" s="56">
        <f>'Bolton Hill'!T12</f>
        <v>1</v>
      </c>
      <c r="U12" s="56">
        <f>'Bolton Hill'!U12</f>
        <v>1</v>
      </c>
      <c r="V12" s="56">
        <f>'Bolton Hill'!V12</f>
        <v>0</v>
      </c>
      <c r="AB12" s="46"/>
      <c r="AC12" s="46"/>
      <c r="AD12" s="47"/>
      <c r="AE12" s="17" t="s">
        <v>110</v>
      </c>
      <c r="AF12" s="80">
        <v>3.2</v>
      </c>
    </row>
    <row r="13" spans="1:32" ht="14" x14ac:dyDescent="0.3">
      <c r="A13" s="85" t="s">
        <v>7</v>
      </c>
      <c r="B13" s="85"/>
      <c r="C13" s="56">
        <f>'Bolton Hill'!C13</f>
        <v>2</v>
      </c>
      <c r="D13" s="56">
        <f>'Bolton Hill'!D13</f>
        <v>3</v>
      </c>
      <c r="E13" s="56">
        <f>'Bolton Hill'!E13</f>
        <v>2</v>
      </c>
      <c r="F13" s="56">
        <f>'Bolton Hill'!F13</f>
        <v>2</v>
      </c>
      <c r="G13" s="56">
        <f>'Bolton Hill'!G13</f>
        <v>3</v>
      </c>
      <c r="H13" s="56">
        <f>'Bolton Hill'!H13</f>
        <v>3</v>
      </c>
      <c r="I13" s="56">
        <f>'Bolton Hill'!I13</f>
        <v>4</v>
      </c>
      <c r="J13" s="56">
        <f>'Bolton Hill'!J13</f>
        <v>6</v>
      </c>
      <c r="K13" s="56">
        <f>'Bolton Hill'!K13</f>
        <v>5</v>
      </c>
      <c r="L13" s="56">
        <f>'Bolton Hill'!L13</f>
        <v>6</v>
      </c>
      <c r="M13" s="56">
        <f>'Bolton Hill'!M13</f>
        <v>3</v>
      </c>
      <c r="N13" s="56">
        <f>'Bolton Hill'!N13</f>
        <v>4</v>
      </c>
      <c r="O13" s="56">
        <f>'Bolton Hill'!O13</f>
        <v>5</v>
      </c>
      <c r="P13" s="56">
        <f>'Bolton Hill'!P13</f>
        <v>4</v>
      </c>
      <c r="Q13" s="56">
        <f>'Bolton Hill'!Q13</f>
        <v>5</v>
      </c>
      <c r="R13" s="56">
        <f>'Bolton Hill'!R13</f>
        <v>6</v>
      </c>
      <c r="S13" s="56">
        <f>'Bolton Hill'!S13</f>
        <v>5</v>
      </c>
      <c r="T13" s="56">
        <f>'Bolton Hill'!T13</f>
        <v>3</v>
      </c>
      <c r="U13" s="56">
        <f>'Bolton Hill'!U13</f>
        <v>3</v>
      </c>
      <c r="V13" s="56">
        <f>'Bolton Hill'!V13</f>
        <v>0</v>
      </c>
      <c r="AB13" s="46"/>
      <c r="AC13" s="51"/>
      <c r="AD13" s="45"/>
      <c r="AE13" s="45"/>
      <c r="AF13" s="45"/>
    </row>
    <row r="14" spans="1:32" ht="13" x14ac:dyDescent="0.35">
      <c r="A14" s="95" t="s">
        <v>8</v>
      </c>
      <c r="B14" s="95"/>
      <c r="C14" s="57" t="str">
        <f>'Bolton Hill'!C14</f>
        <v>Grass Silage (25% DM)</v>
      </c>
      <c r="D14" s="57" t="str">
        <f>'Bolton Hill'!D14</f>
        <v>Grass Silage (25% DM)</v>
      </c>
      <c r="E14" s="57" t="str">
        <f>'Bolton Hill'!E14</f>
        <v>Grass Silage (25% DM)</v>
      </c>
      <c r="F14" s="57" t="str">
        <f>'Bolton Hill'!F14</f>
        <v>Grass Silage (25% DM)</v>
      </c>
      <c r="G14" s="57" t="str">
        <f>'Bolton Hill'!G14</f>
        <v>Grass Silage (25% DM)</v>
      </c>
      <c r="H14" s="57" t="str">
        <f>'Bolton Hill'!H14</f>
        <v>Grass Silage (25% DM)</v>
      </c>
      <c r="I14" s="57" t="str">
        <f>'Bolton Hill'!I14</f>
        <v>Grass Silage (25% DM)</v>
      </c>
      <c r="J14" s="57" t="str">
        <f>'Bolton Hill'!J14</f>
        <v>Grass Silage (25% DM)</v>
      </c>
      <c r="K14" s="57" t="str">
        <f>'Bolton Hill'!K14</f>
        <v>Grass Silage (25% DM)</v>
      </c>
      <c r="L14" s="57" t="str">
        <f>'Bolton Hill'!L14</f>
        <v>Grass Silage (25% DM)</v>
      </c>
      <c r="M14" s="57" t="str">
        <f>'Bolton Hill'!M14</f>
        <v>Grass Silage (25% DM)</v>
      </c>
      <c r="N14" s="57" t="str">
        <f>'Bolton Hill'!N14</f>
        <v>Grass Silage (25% DM)</v>
      </c>
      <c r="O14" s="57" t="str">
        <f>'Bolton Hill'!O14</f>
        <v>Grass Silage (25% DM)</v>
      </c>
      <c r="P14" s="57" t="str">
        <f>'Bolton Hill'!P14</f>
        <v>Grass Silage (25% DM)</v>
      </c>
      <c r="Q14" s="57" t="str">
        <f>'Bolton Hill'!Q14</f>
        <v>Grass Silage (25% DM)</v>
      </c>
      <c r="R14" s="57" t="str">
        <f>'Bolton Hill'!R14</f>
        <v>Grass Silage (25% DM)</v>
      </c>
      <c r="S14" s="57" t="str">
        <f>'Bolton Hill'!S14</f>
        <v>Grass Silage (25% DM)</v>
      </c>
      <c r="T14" s="57" t="str">
        <f>'Bolton Hill'!T14</f>
        <v>Grass Silage (25% DM)</v>
      </c>
      <c r="U14" s="57" t="str">
        <f>'Bolton Hill'!U14</f>
        <v>Grass Silage (25% DM)</v>
      </c>
      <c r="V14" s="57">
        <f>'Bolton Hill'!V14</f>
        <v>0</v>
      </c>
    </row>
    <row r="15" spans="1:32" ht="13" x14ac:dyDescent="0.35">
      <c r="A15" s="87" t="s">
        <v>9</v>
      </c>
      <c r="B15" s="87"/>
      <c r="C15" s="56">
        <f>'Bolton Hill'!C15</f>
        <v>32</v>
      </c>
      <c r="D15" s="56">
        <f>'Bolton Hill'!D15</f>
        <v>32</v>
      </c>
      <c r="E15" s="56">
        <f>'Bolton Hill'!E15</f>
        <v>32</v>
      </c>
      <c r="F15" s="56">
        <f>'Bolton Hill'!F15</f>
        <v>32</v>
      </c>
      <c r="G15" s="56">
        <f>'Bolton Hill'!G15</f>
        <v>32</v>
      </c>
      <c r="H15" s="56">
        <f>'Bolton Hill'!H15</f>
        <v>32</v>
      </c>
      <c r="I15" s="56">
        <f>'Bolton Hill'!I15</f>
        <v>32</v>
      </c>
      <c r="J15" s="56">
        <f>'Bolton Hill'!J15</f>
        <v>32</v>
      </c>
      <c r="K15" s="56">
        <f>'Bolton Hill'!K15</f>
        <v>32</v>
      </c>
      <c r="L15" s="56">
        <f>'Bolton Hill'!L15</f>
        <v>32</v>
      </c>
      <c r="M15" s="56">
        <f>'Bolton Hill'!M15</f>
        <v>32</v>
      </c>
      <c r="N15" s="56">
        <f>'Bolton Hill'!N15</f>
        <v>32</v>
      </c>
      <c r="O15" s="56">
        <f>'Bolton Hill'!O15</f>
        <v>32</v>
      </c>
      <c r="P15" s="56">
        <f>'Bolton Hill'!P15</f>
        <v>32</v>
      </c>
      <c r="Q15" s="56">
        <f>'Bolton Hill'!Q15</f>
        <v>32</v>
      </c>
      <c r="R15" s="56">
        <f>'Bolton Hill'!R15</f>
        <v>32</v>
      </c>
      <c r="S15" s="56">
        <f>'Bolton Hill'!S15</f>
        <v>32</v>
      </c>
      <c r="T15" s="56">
        <f>'Bolton Hill'!T15</f>
        <v>32</v>
      </c>
      <c r="U15" s="56">
        <f>'Bolton Hill'!U15</f>
        <v>32</v>
      </c>
      <c r="V15" s="56">
        <f>'Bolton Hill'!V15</f>
        <v>0</v>
      </c>
    </row>
    <row r="16" spans="1:32" ht="13" x14ac:dyDescent="0.35">
      <c r="A16" s="95" t="s">
        <v>46</v>
      </c>
      <c r="B16" s="95"/>
      <c r="C16" s="57" t="str">
        <f>'Bolton Hill'!C16</f>
        <v>Medium/Clay</v>
      </c>
      <c r="D16" s="57" t="str">
        <f>'Bolton Hill'!D16</f>
        <v>Medium/Clay</v>
      </c>
      <c r="E16" s="57" t="str">
        <f>'Bolton Hill'!E16</f>
        <v>Medium/Clay</v>
      </c>
      <c r="F16" s="57" t="str">
        <f>'Bolton Hill'!F16</f>
        <v>Medium/Clay</v>
      </c>
      <c r="G16" s="57" t="str">
        <f>'Bolton Hill'!G16</f>
        <v>Medium/Clay</v>
      </c>
      <c r="H16" s="57" t="str">
        <f>'Bolton Hill'!H16</f>
        <v>Medium/Clay</v>
      </c>
      <c r="I16" s="57" t="str">
        <f>'Bolton Hill'!I16</f>
        <v>Medium/Clay</v>
      </c>
      <c r="J16" s="57" t="str">
        <f>'Bolton Hill'!J16</f>
        <v>Medium/Clay</v>
      </c>
      <c r="K16" s="57" t="str">
        <f>'Bolton Hill'!K16</f>
        <v>Medium/Clay</v>
      </c>
      <c r="L16" s="57" t="str">
        <f>'Bolton Hill'!L16</f>
        <v>Medium/Clay</v>
      </c>
      <c r="M16" s="57" t="str">
        <f>'Bolton Hill'!M16</f>
        <v>Medium/Clay</v>
      </c>
      <c r="N16" s="57" t="str">
        <f>'Bolton Hill'!N16</f>
        <v>Medium/Clay</v>
      </c>
      <c r="O16" s="57" t="str">
        <f>'Bolton Hill'!O16</f>
        <v>Medium/Clay</v>
      </c>
      <c r="P16" s="57" t="str">
        <f>'Bolton Hill'!P16</f>
        <v>Medium/Clay</v>
      </c>
      <c r="Q16" s="57" t="str">
        <f>'Bolton Hill'!Q16</f>
        <v>Medium/Clay</v>
      </c>
      <c r="R16" s="57" t="str">
        <f>'Bolton Hill'!R16</f>
        <v>Medium/Clay</v>
      </c>
      <c r="S16" s="57" t="str">
        <f>'Bolton Hill'!S16</f>
        <v>Medium/Clay</v>
      </c>
      <c r="T16" s="57" t="str">
        <f>'Bolton Hill'!T16</f>
        <v>Medium/Clay</v>
      </c>
      <c r="U16" s="57" t="str">
        <f>'Bolton Hill'!U16</f>
        <v>Medium/Clay</v>
      </c>
      <c r="V16" s="57">
        <f>'Bolton Hill'!V16</f>
        <v>0</v>
      </c>
    </row>
    <row r="17" spans="1:32" s="31" customFormat="1" ht="13" x14ac:dyDescent="0.35">
      <c r="A17" s="86" t="s">
        <v>79</v>
      </c>
      <c r="B17" s="86"/>
      <c r="C17" s="42">
        <f>IF(C$14="Winter wheat/barley",8.4,IF(C$14="Spring wheat/barley",8.6,IF(C$14="Winter/spring oats",8.8, IF(C$14="Oilseed Rape",15.1,IF(C$14="Grass fresh (15%-20% DM)",1.4,IF(C$14="Grass Silage (25% DM)",1.7,IF(C$14="Grass Silage (30%)",2.1,IF(C$14="Hay (86% DM)",5.9,IF(C$14="Maize",1.4,IF(C$14="Fodder beet",0.7,IF(C$14="Haylege (45% DM)",3.2,"0")))))))))))*C15</f>
        <v>54.4</v>
      </c>
      <c r="D17" s="42">
        <f t="shared" ref="D17:V17" si="0">IF(D$14="Winter wheat/barley",8.4,IF(D$14="Spring wheat/barley",8.6,IF(D$14="Winter/spring oats",8.8, IF(D$14="Oilseed Rape",15.1,IF(D$14="Grass fresh (15%-20% DM)",1.4,IF(D$14="Grass Silage (25% DM)",1.7,IF(D$14="Grass Silage (30%)",2.1,IF(D$14="Hay (86% DM)",5.9,IF(D$14="Maize",1.4,IF(D$14="Fodder beet",0.7,IF(D$14="Haylege (45% DM)",3.2,"0")))))))))))*D15</f>
        <v>54.4</v>
      </c>
      <c r="E17" s="42">
        <f t="shared" si="0"/>
        <v>54.4</v>
      </c>
      <c r="F17" s="42">
        <f t="shared" si="0"/>
        <v>54.4</v>
      </c>
      <c r="G17" s="42">
        <f t="shared" si="0"/>
        <v>54.4</v>
      </c>
      <c r="H17" s="42">
        <f t="shared" si="0"/>
        <v>54.4</v>
      </c>
      <c r="I17" s="42">
        <f t="shared" si="0"/>
        <v>54.4</v>
      </c>
      <c r="J17" s="42">
        <f t="shared" si="0"/>
        <v>54.4</v>
      </c>
      <c r="K17" s="42">
        <f t="shared" si="0"/>
        <v>54.4</v>
      </c>
      <c r="L17" s="42">
        <f t="shared" si="0"/>
        <v>54.4</v>
      </c>
      <c r="M17" s="42">
        <f t="shared" si="0"/>
        <v>54.4</v>
      </c>
      <c r="N17" s="42">
        <f t="shared" si="0"/>
        <v>54.4</v>
      </c>
      <c r="O17" s="42">
        <f t="shared" si="0"/>
        <v>54.4</v>
      </c>
      <c r="P17" s="42">
        <f t="shared" si="0"/>
        <v>54.4</v>
      </c>
      <c r="Q17" s="42">
        <f t="shared" si="0"/>
        <v>54.4</v>
      </c>
      <c r="R17" s="42">
        <f t="shared" si="0"/>
        <v>54.4</v>
      </c>
      <c r="S17" s="42">
        <f t="shared" si="0"/>
        <v>54.4</v>
      </c>
      <c r="T17" s="42">
        <f t="shared" si="0"/>
        <v>54.4</v>
      </c>
      <c r="U17" s="42">
        <f t="shared" si="0"/>
        <v>54.4</v>
      </c>
      <c r="V17" s="42">
        <f t="shared" si="0"/>
        <v>0</v>
      </c>
      <c r="AB17" s="53"/>
      <c r="AC17" s="53"/>
      <c r="AD17" s="53"/>
      <c r="AE17" s="53"/>
      <c r="AF17" s="53"/>
    </row>
    <row r="18" spans="1:32" s="31" customFormat="1" ht="15" customHeight="1" x14ac:dyDescent="0.35">
      <c r="A18" s="86" t="s">
        <v>23</v>
      </c>
      <c r="B18" s="86"/>
      <c r="C18" s="43">
        <f>$D27</f>
        <v>78.797776589999998</v>
      </c>
      <c r="D18" s="43">
        <f>$D28</f>
        <v>78.797776589999998</v>
      </c>
      <c r="E18" s="43">
        <f>$D29</f>
        <v>78.797776589999998</v>
      </c>
      <c r="F18" s="43">
        <f>$D30</f>
        <v>78.797776589999998</v>
      </c>
      <c r="G18" s="43">
        <f>$D31</f>
        <v>78.797776589999998</v>
      </c>
      <c r="H18" s="43">
        <f>$D32</f>
        <v>78.797776589999998</v>
      </c>
      <c r="I18" s="43">
        <f>$D33</f>
        <v>48.490939439999998</v>
      </c>
      <c r="J18" s="43">
        <f>$D34</f>
        <v>78.797776589999998</v>
      </c>
      <c r="K18" s="43">
        <f>$D35</f>
        <v>78.797776589999998</v>
      </c>
      <c r="L18" s="43">
        <f>$D36</f>
        <v>78.797776589999998</v>
      </c>
      <c r="M18" s="43">
        <f>$D37</f>
        <v>78.797776589999998</v>
      </c>
      <c r="N18" s="43">
        <f>$D38</f>
        <v>78.797776589999998</v>
      </c>
      <c r="O18" s="43">
        <f>$D39</f>
        <v>78.797776589999998</v>
      </c>
      <c r="P18" s="43">
        <f>$D40</f>
        <v>78.797776589999998</v>
      </c>
      <c r="Q18" s="43">
        <f>$D41</f>
        <v>78.797776589999998</v>
      </c>
      <c r="R18" s="43">
        <f>$D42</f>
        <v>78.797776589999998</v>
      </c>
      <c r="S18" s="43">
        <f>$D43</f>
        <v>78.797776589999998</v>
      </c>
      <c r="T18" s="43">
        <f>$D44</f>
        <v>78.797776589999998</v>
      </c>
      <c r="U18" s="43">
        <f>$D45</f>
        <v>78.797776589999998</v>
      </c>
      <c r="V18" s="43">
        <f>$D46</f>
        <v>0</v>
      </c>
      <c r="AB18" s="53"/>
      <c r="AC18" s="53"/>
      <c r="AD18" s="53"/>
      <c r="AE18" s="53"/>
      <c r="AF18" s="53"/>
    </row>
    <row r="19" spans="1:32" s="31" customFormat="1" ht="15" customHeight="1" x14ac:dyDescent="0.35">
      <c r="A19" s="86" t="s">
        <v>86</v>
      </c>
      <c r="B19" s="86"/>
      <c r="C19" s="43">
        <f>C18-C17</f>
        <v>24.397776589999999</v>
      </c>
      <c r="D19" s="43">
        <f t="shared" ref="D19:V19" si="1">D18-D17</f>
        <v>24.397776589999999</v>
      </c>
      <c r="E19" s="43">
        <f t="shared" si="1"/>
        <v>24.397776589999999</v>
      </c>
      <c r="F19" s="43">
        <f t="shared" si="1"/>
        <v>24.397776589999999</v>
      </c>
      <c r="G19" s="43">
        <f t="shared" si="1"/>
        <v>24.397776589999999</v>
      </c>
      <c r="H19" s="43">
        <f t="shared" si="1"/>
        <v>24.397776589999999</v>
      </c>
      <c r="I19" s="43">
        <f t="shared" si="1"/>
        <v>-5.9090605600000004</v>
      </c>
      <c r="J19" s="43">
        <f t="shared" si="1"/>
        <v>24.397776589999999</v>
      </c>
      <c r="K19" s="43">
        <f t="shared" si="1"/>
        <v>24.397776589999999</v>
      </c>
      <c r="L19" s="43">
        <f t="shared" si="1"/>
        <v>24.397776589999999</v>
      </c>
      <c r="M19" s="43">
        <f t="shared" si="1"/>
        <v>24.397776589999999</v>
      </c>
      <c r="N19" s="43">
        <f t="shared" si="1"/>
        <v>24.397776589999999</v>
      </c>
      <c r="O19" s="43">
        <f t="shared" si="1"/>
        <v>24.397776589999999</v>
      </c>
      <c r="P19" s="43">
        <f t="shared" si="1"/>
        <v>24.397776589999999</v>
      </c>
      <c r="Q19" s="43">
        <f t="shared" si="1"/>
        <v>24.397776589999999</v>
      </c>
      <c r="R19" s="43">
        <f t="shared" si="1"/>
        <v>24.397776589999999</v>
      </c>
      <c r="S19" s="43">
        <f t="shared" si="1"/>
        <v>24.397776589999999</v>
      </c>
      <c r="T19" s="43">
        <f t="shared" si="1"/>
        <v>24.397776589999999</v>
      </c>
      <c r="U19" s="43">
        <f t="shared" si="1"/>
        <v>24.397776589999999</v>
      </c>
      <c r="V19" s="43">
        <f t="shared" si="1"/>
        <v>0</v>
      </c>
      <c r="AB19" s="53"/>
      <c r="AC19" s="53"/>
      <c r="AD19" s="53"/>
      <c r="AE19" s="53"/>
      <c r="AF19" s="53"/>
    </row>
    <row r="20" spans="1:32" s="31" customFormat="1" ht="15" customHeight="1" x14ac:dyDescent="0.35">
      <c r="A20" s="86" t="s">
        <v>87</v>
      </c>
      <c r="B20" s="86"/>
      <c r="C20" s="44" t="str">
        <f>IF($B27="","",IF(C$19&gt;=0,"INCREASE","DECREASE"))</f>
        <v>INCREASE</v>
      </c>
      <c r="D20" s="44" t="str">
        <f>IF($B28="","",IF(D$19&gt;=0,"INCREASE","DECREASE"))</f>
        <v>INCREASE</v>
      </c>
      <c r="E20" s="44" t="str">
        <f>IF($B29="","",IF(E$19&gt;=0,"INCREASE","DECREASE"))</f>
        <v>INCREASE</v>
      </c>
      <c r="F20" s="44" t="str">
        <f>IF($B30="","",IF(F$19&gt;=0,"INCREASE","DECREASE"))</f>
        <v>INCREASE</v>
      </c>
      <c r="G20" s="44" t="str">
        <f>IF($B31="","",IF(G$19&gt;=0,"INCREASE","DECREASE"))</f>
        <v>INCREASE</v>
      </c>
      <c r="H20" s="44" t="str">
        <f>IF($B32="","",IF(H$19&gt;=0,"INCREASE","DECREASE"))</f>
        <v>INCREASE</v>
      </c>
      <c r="I20" s="44" t="str">
        <f>IF($B33="","",IF(I$19&gt;=0,"INCREASE","DECREASE"))</f>
        <v>DECREASE</v>
      </c>
      <c r="J20" s="44" t="str">
        <f>IF($B34="","",IF(J$19&gt;=0,"INCREASE","DECREASE"))</f>
        <v>INCREASE</v>
      </c>
      <c r="K20" s="44" t="str">
        <f>IF($B35="","",IF(K$19&gt;=0,"INCREASE","DECREASE"))</f>
        <v>INCREASE</v>
      </c>
      <c r="L20" s="44" t="str">
        <f>IF($B36="","",IF(L$19&gt;=0,"INCREASE","DECREASE"))</f>
        <v>INCREASE</v>
      </c>
      <c r="M20" s="44" t="str">
        <f>IF($B37="","",IF(M$19&gt;=0,"INCREASE","DECREASE"))</f>
        <v>INCREASE</v>
      </c>
      <c r="N20" s="44" t="str">
        <f>IF($B38="","",IF(N$19&gt;=0,"INCREASE","DECREASE"))</f>
        <v>INCREASE</v>
      </c>
      <c r="O20" s="44" t="str">
        <f>IF($B39="","",IF(O$19&gt;=0,"INCREASE","DECREASE"))</f>
        <v>INCREASE</v>
      </c>
      <c r="P20" s="44" t="str">
        <f>IF($B40="","",IF(P$19&gt;=0,"INCREASE","DECREASE"))</f>
        <v>INCREASE</v>
      </c>
      <c r="Q20" s="44" t="str">
        <f>IF($B41="","",IF(Q$19&gt;=0,"INCREASE","DECREASE"))</f>
        <v>INCREASE</v>
      </c>
      <c r="R20" s="44" t="str">
        <f>IF($B42="","",IF(R$19&gt;=0,"INCREASE","DECREASE"))</f>
        <v>INCREASE</v>
      </c>
      <c r="S20" s="44" t="str">
        <f>IF($B43="","",IF(S$19&gt;=0,"INCREASE","DECREASE"))</f>
        <v>INCREASE</v>
      </c>
      <c r="T20" s="44" t="str">
        <f>IF($B44="","",IF(T$19&gt;=0,"INCREASE","DECREASE"))</f>
        <v>INCREASE</v>
      </c>
      <c r="U20" s="44" t="str">
        <f>IF($B45="","",IF(U$19&gt;=0,"INCREASE","DECREASE"))</f>
        <v>INCREASE</v>
      </c>
      <c r="V20" s="44" t="str">
        <f>IF($B46="","",IF(V$19&gt;=0,"INCREASE","DECREASE"))</f>
        <v/>
      </c>
      <c r="AB20" s="53"/>
      <c r="AC20" s="53"/>
      <c r="AD20" s="53"/>
      <c r="AE20" s="53"/>
      <c r="AF20" s="53"/>
    </row>
    <row r="21" spans="1:32" x14ac:dyDescent="0.35">
      <c r="C21" s="14"/>
      <c r="D21" s="18"/>
      <c r="E21" s="18"/>
      <c r="F21" s="18"/>
    </row>
    <row r="22" spans="1:32" s="30" customFormat="1" ht="26" x14ac:dyDescent="0.35">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35">
      <c r="A23" s="35"/>
      <c r="B23" s="36" t="s">
        <v>50</v>
      </c>
      <c r="C23" s="37" t="s">
        <v>62</v>
      </c>
      <c r="D23" s="37" t="s">
        <v>62</v>
      </c>
      <c r="E23" s="37" t="s">
        <v>62</v>
      </c>
      <c r="F23" s="37" t="s">
        <v>60</v>
      </c>
      <c r="G23" s="37" t="s">
        <v>60</v>
      </c>
      <c r="H23" s="37" t="s">
        <v>60</v>
      </c>
      <c r="I23" s="37" t="s">
        <v>60</v>
      </c>
      <c r="J23" s="37" t="s">
        <v>60</v>
      </c>
      <c r="K23" s="37" t="s">
        <v>60</v>
      </c>
      <c r="L23" s="37" t="s">
        <v>60</v>
      </c>
      <c r="M23" s="37" t="s">
        <v>60</v>
      </c>
      <c r="N23" s="37" t="s">
        <v>60</v>
      </c>
      <c r="O23" s="37" t="s">
        <v>60</v>
      </c>
      <c r="P23" s="37" t="s">
        <v>60</v>
      </c>
      <c r="Q23" s="37" t="s">
        <v>60</v>
      </c>
      <c r="R23" s="37"/>
      <c r="S23" s="37" t="s">
        <v>60</v>
      </c>
      <c r="T23" s="37"/>
      <c r="U23" s="37"/>
      <c r="V23" s="38"/>
      <c r="W23" s="38"/>
    </row>
    <row r="24" spans="1:32" s="14" customFormat="1" x14ac:dyDescent="0.35">
      <c r="A24" s="19"/>
      <c r="B24" s="41">
        <v>23.9</v>
      </c>
      <c r="C24" s="40">
        <v>0.48</v>
      </c>
      <c r="D24" s="40">
        <v>0.123</v>
      </c>
      <c r="E24" s="40">
        <v>2.69E-2</v>
      </c>
      <c r="F24" s="40">
        <v>1860</v>
      </c>
      <c r="G24" s="40">
        <v>36.4</v>
      </c>
      <c r="H24" s="40">
        <v>228</v>
      </c>
      <c r="I24" s="40">
        <v>30.8</v>
      </c>
      <c r="J24" s="40">
        <v>1.18</v>
      </c>
      <c r="K24" s="1">
        <v>0.21</v>
      </c>
      <c r="L24" s="40">
        <v>19.2</v>
      </c>
      <c r="M24" s="40">
        <v>11.9</v>
      </c>
      <c r="N24" s="40">
        <v>104000</v>
      </c>
      <c r="O24" s="40">
        <v>20100</v>
      </c>
      <c r="P24" s="40"/>
      <c r="Q24" s="40">
        <v>4700</v>
      </c>
      <c r="R24" s="40"/>
      <c r="S24" s="40">
        <v>24.8</v>
      </c>
      <c r="T24" s="40"/>
      <c r="U24" s="40"/>
      <c r="V24" s="40"/>
      <c r="W24" s="40"/>
    </row>
    <row r="25" spans="1:32" s="27" customFormat="1" ht="39" x14ac:dyDescent="0.35">
      <c r="A25" s="93"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8" x14ac:dyDescent="0.35">
      <c r="A26" s="94"/>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ht="13" x14ac:dyDescent="0.35">
      <c r="A27" s="33">
        <f>C8</f>
        <v>1294</v>
      </c>
      <c r="B27" s="39">
        <v>117</v>
      </c>
      <c r="C27" s="3">
        <f>IF(C$23="%w/w SAR",((C$24*10)*$B27),IF(C$23="%w/w DM",(((C$24*10)*($B$24/100))*$B27),IF(C$23="kg/t SAR",(C$24*$B27),IF(C$23="kg/t DM",((C$24*($B$24/100))*$B27),IF(C$23="mg/kg SAR",((C$24*0.001)*$B27),IF(C$23="mg/kg DM",(((C$24*0.001)*($B$24/100))*$B27),0))))))</f>
        <v>134.22239999999999</v>
      </c>
      <c r="D27" s="3">
        <f>(IF(D$23="%w/w SAR",((D$24*10)*$B27),IF(D$23="%w/w DM",(((D$24*10)*($B$24/100))*$B27),IF(D$23="kg/t SAR",(D$24*$B27),IF(D$23="kg/t DM",((D$24*($B$24/100))*$B27),IF(D$23="mg/kg SAR",((D$24*0.001)*$B27),IF(D$23="mg/kg DM",(((D$24*0.001)*($B$24/100))*$B27),"0")))))))*2.291</f>
        <v>78.797776589999998</v>
      </c>
      <c r="E27" s="3">
        <f>(IF(E$23="%w/w SAR",((E$24*10)*$B27),IF(E$23="%w/w DM",(((E$24*10)*($B$24/100))*$B27),IF(E$23="kg/t SAR",(E$24*$B27),IF(E$23="kg/t DM",((E$24*($B$24/100))*$B27),IF(E$23="mg/kg SAR",((E$24*0.001)*$B27),IF(E$23="mg/kg DM",(((E$24*0.001)*($B$24/100))*$B27),"0")))))))*1.205</f>
        <v>9.0640666349999996</v>
      </c>
      <c r="F27" s="3">
        <f>(IF(F$23="%w/w SAR",((F$24*10)*$B27),IF(F$23="%w/w DM",(((F$24*10)*($B$24/100))*$B27),IF(F$23="kg/t SAR",(F$24*$B27),IF(F$23="kg/t DM",((F$24*($B$24/100))*$B27),IF(F$23="mg/kg SAR",((F$24*0.001)*$B27),IF(F$23="mg/kg DM",(((F$24*0.001)*($B$24/100))*$B27),"0")))))))*1.658</f>
        <v>86.234536439999985</v>
      </c>
      <c r="G27" s="3">
        <f t="shared" ref="G27:P42" si="2">IF(G$23="%w/w SAR",((G$24*10)*$B27),IF(G$23="%w/w DM",(((G$24*10)*($B$24/100))*$B27),IF(G$23="kg/t SAR",(G$24*$B27),IF(G$23="kg/t DM",((G$24*($B$24/100))*$B27),IF(G$23="mg/kg SAR",((G$24*0.001)*$B27),IF(G$23="mg/kg DM",(((G$24*0.001)*($B$24/100))*$B27),0))))))</f>
        <v>1.0178532</v>
      </c>
      <c r="H27" s="3">
        <f t="shared" si="2"/>
        <v>6.3755639999999998</v>
      </c>
      <c r="I27" s="3">
        <f t="shared" si="2"/>
        <v>0.86126040000000004</v>
      </c>
      <c r="J27" s="3">
        <f t="shared" si="2"/>
        <v>3.2996339999999999E-2</v>
      </c>
      <c r="K27" s="3">
        <f t="shared" si="2"/>
        <v>5.87223E-3</v>
      </c>
      <c r="L27" s="3">
        <f t="shared" si="2"/>
        <v>0.53688959999999997</v>
      </c>
      <c r="M27" s="3">
        <f t="shared" si="2"/>
        <v>0.33275969999999999</v>
      </c>
      <c r="N27" s="3">
        <f t="shared" si="2"/>
        <v>2908.1519999999996</v>
      </c>
      <c r="O27" s="3">
        <f t="shared" si="2"/>
        <v>562.05630000000008</v>
      </c>
      <c r="P27" s="3">
        <f t="shared" si="2"/>
        <v>0</v>
      </c>
      <c r="Q27" s="3">
        <f>(IF(Q$23="%w/w SAR",((Q$24*10)*$B27),IF(Q$23="%w/w DM",(((Q$24*10)*($B$24/100))*$B27),IF(Q$23="kg/t SAR",(Q$24*$B27),IF(Q$23="kg/t DM",((Q$24*($B$24/100))*$B27),IF(Q$23="mg/kg SAR",((Q$24*0.001)*$B27),IF(Q$23="mg/kg DM",(((Q$24*0.001)*($B$24/100))*$B27),0)))))))*2.5</f>
        <v>328.56524999999999</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0.69348240000000005</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f>IF($V$24="",0,IF($V$24&gt;5000,"NOT OK","OK"))</f>
        <v>0</v>
      </c>
      <c r="W27" s="3">
        <f>IF($W$24="",0,IF($W$24&gt;4,"Not OK","OK"))</f>
        <v>0</v>
      </c>
      <c r="AB27" s="16"/>
      <c r="AC27" s="16"/>
      <c r="AD27" s="16"/>
      <c r="AE27" s="16"/>
      <c r="AF27" s="16"/>
    </row>
    <row r="28" spans="1:32" s="20" customFormat="1" ht="13" x14ac:dyDescent="0.35">
      <c r="A28" s="33">
        <f>D8</f>
        <v>2225</v>
      </c>
      <c r="B28" s="39">
        <v>117</v>
      </c>
      <c r="C28" s="3">
        <f t="shared" ref="C28:C46" si="3">IF(C$23="%w/w SAR",((C$24*10)*$B28),IF(C$23="%w/w DM",(((C$24*10)*($B$24/100))*$B28),IF(C$23="kg/t SAR",(C$24*$B28),IF(C$23="kg/t DM",((C$24*($B$24/100))*$B28),IF(C$23="mg/kg SAR",((C$24*0.001)*$B28),IF(C$23="mg/kg DM",(((C$24*0.001)*($B$24/100))*$B28),0))))))</f>
        <v>134.22239999999999</v>
      </c>
      <c r="D28" s="3">
        <f t="shared" ref="D28:D46" si="4">(IF(D$23="%w/w SAR",((D$24*10)*$B28),IF(D$23="%w/w DM",(((D$24*10)*($B$24/100))*$B28),IF(D$23="kg/t SAR",(D$24*$B28),IF(D$23="kg/t DM",((D$24*($B$24/100))*$B28),IF(D$23="mg/kg SAR",((D$24*0.001)*$B28),IF(D$23="mg/kg DM",(((D$24*0.001)*($B$24/100))*$B28),"0")))))))*2.291</f>
        <v>78.797776589999998</v>
      </c>
      <c r="E28" s="3">
        <f t="shared" ref="E28:E46" si="5">(IF(E$23="%w/w SAR",((E$24*10)*$B28),IF(E$23="%w/w DM",(((E$24*10)*($B$24/100))*$B28),IF(E$23="kg/t SAR",(E$24*$B28),IF(E$23="kg/t DM",((E$24*($B$24/100))*$B28),IF(E$23="mg/kg SAR",((E$24*0.001)*$B28),IF(E$23="mg/kg DM",(((E$24*0.001)*($B$24/100))*$B28),"0")))))))*1.205</f>
        <v>9.0640666349999996</v>
      </c>
      <c r="F28" s="3">
        <f t="shared" ref="F28:F46" si="6">(IF(F$23="%w/w SAR",((F$24*10)*$B28),IF(F$23="%w/w DM",(((F$24*10)*($B$24/100))*$B28),IF(F$23="kg/t SAR",(F$24*$B28),IF(F$23="kg/t DM",((F$24*($B$24/100))*$B28),IF(F$23="mg/kg SAR",((F$24*0.001)*$B28),IF(F$23="mg/kg DM",(((F$24*0.001)*($B$24/100))*$B28),"0")))))))*1.658</f>
        <v>86.234536439999985</v>
      </c>
      <c r="G28" s="3">
        <f t="shared" si="2"/>
        <v>1.0178532</v>
      </c>
      <c r="H28" s="3">
        <f t="shared" si="2"/>
        <v>6.3755639999999998</v>
      </c>
      <c r="I28" s="3">
        <f t="shared" si="2"/>
        <v>0.86126040000000004</v>
      </c>
      <c r="J28" s="3">
        <f t="shared" si="2"/>
        <v>3.2996339999999999E-2</v>
      </c>
      <c r="K28" s="3">
        <f t="shared" si="2"/>
        <v>5.87223E-3</v>
      </c>
      <c r="L28" s="3">
        <f t="shared" si="2"/>
        <v>0.53688959999999997</v>
      </c>
      <c r="M28" s="3">
        <f t="shared" si="2"/>
        <v>0.33275969999999999</v>
      </c>
      <c r="N28" s="3">
        <f t="shared" si="2"/>
        <v>2908.1519999999996</v>
      </c>
      <c r="O28" s="3">
        <f t="shared" si="2"/>
        <v>562.05630000000008</v>
      </c>
      <c r="P28" s="3">
        <f t="shared" si="2"/>
        <v>0</v>
      </c>
      <c r="Q28" s="3">
        <f t="shared" ref="Q28:Q46" si="7">(IF(Q$23="%w/w SAR",((Q$24*10)*$B28),IF(Q$23="%w/w DM",(((Q$24*10)*($B$24/100))*$B28),IF(Q$23="kg/t SAR",(Q$24*$B28),IF(Q$23="kg/t DM",((Q$24*($B$24/100))*$B28),IF(Q$23="mg/kg SAR",((Q$24*0.001)*$B28),IF(Q$23="mg/kg DM",(((Q$24*0.001)*($B$24/100))*$B28),0)))))))*2.5</f>
        <v>328.56524999999999</v>
      </c>
      <c r="R28" s="3">
        <f t="shared" ref="R28:U46" si="8">IF(R$23="%w/w SAR",((R$24*10)*$B28),IF(R$23="%w/w DM",(((R$24*10)*($B$24/100))*$B28),IF(R$23="kg/t SAR",(R$24*$B28),IF(R$23="kg/t DM",((R$24*($B$24/100))*$B28),IF(R$23="mg/kg SAR",((R$24*0.001)*$B28),IF(R$23="mg/kg DM",(((R$24*0.001)*($B$24/100))*$B28),0))))))</f>
        <v>0</v>
      </c>
      <c r="S28" s="3">
        <f t="shared" si="8"/>
        <v>0.69348240000000005</v>
      </c>
      <c r="T28" s="3">
        <f t="shared" si="8"/>
        <v>0</v>
      </c>
      <c r="U28" s="3">
        <f t="shared" si="8"/>
        <v>0</v>
      </c>
      <c r="V28" s="3">
        <f t="shared" ref="V28:V46" si="9">IF($V$24="",0,IF($V$24&gt;5000,"NOT OK","OK"))</f>
        <v>0</v>
      </c>
      <c r="W28" s="3">
        <f t="shared" ref="W28:W46" si="10">IF($W$24="",0,IF($W$24&gt;4,"Not OK","OK"))</f>
        <v>0</v>
      </c>
      <c r="AB28" s="16"/>
      <c r="AC28" s="16"/>
      <c r="AD28" s="16"/>
      <c r="AE28" s="16"/>
      <c r="AF28" s="16"/>
    </row>
    <row r="29" spans="1:32" s="20" customFormat="1" ht="13" x14ac:dyDescent="0.35">
      <c r="A29" s="33">
        <f>E8</f>
        <v>3210</v>
      </c>
      <c r="B29" s="39">
        <v>117</v>
      </c>
      <c r="C29" s="3">
        <f t="shared" si="3"/>
        <v>134.22239999999999</v>
      </c>
      <c r="D29" s="3">
        <f t="shared" si="4"/>
        <v>78.797776589999998</v>
      </c>
      <c r="E29" s="3">
        <f t="shared" si="5"/>
        <v>9.0640666349999996</v>
      </c>
      <c r="F29" s="3">
        <f t="shared" si="6"/>
        <v>86.234536439999985</v>
      </c>
      <c r="G29" s="3">
        <f t="shared" si="2"/>
        <v>1.0178532</v>
      </c>
      <c r="H29" s="3">
        <f t="shared" si="2"/>
        <v>6.3755639999999998</v>
      </c>
      <c r="I29" s="3">
        <f t="shared" si="2"/>
        <v>0.86126040000000004</v>
      </c>
      <c r="J29" s="3">
        <f t="shared" si="2"/>
        <v>3.2996339999999999E-2</v>
      </c>
      <c r="K29" s="3">
        <f t="shared" si="2"/>
        <v>5.87223E-3</v>
      </c>
      <c r="L29" s="3">
        <f t="shared" si="2"/>
        <v>0.53688959999999997</v>
      </c>
      <c r="M29" s="3">
        <f t="shared" si="2"/>
        <v>0.33275969999999999</v>
      </c>
      <c r="N29" s="3">
        <f t="shared" si="2"/>
        <v>2908.1519999999996</v>
      </c>
      <c r="O29" s="3">
        <f t="shared" si="2"/>
        <v>562.05630000000008</v>
      </c>
      <c r="P29" s="3">
        <f t="shared" si="2"/>
        <v>0</v>
      </c>
      <c r="Q29" s="3">
        <f t="shared" si="7"/>
        <v>328.56524999999999</v>
      </c>
      <c r="R29" s="3">
        <f t="shared" si="8"/>
        <v>0</v>
      </c>
      <c r="S29" s="3">
        <f t="shared" si="8"/>
        <v>0.69348240000000005</v>
      </c>
      <c r="T29" s="3">
        <f t="shared" si="8"/>
        <v>0</v>
      </c>
      <c r="U29" s="3">
        <f t="shared" si="8"/>
        <v>0</v>
      </c>
      <c r="V29" s="3">
        <f t="shared" si="9"/>
        <v>0</v>
      </c>
      <c r="W29" s="3">
        <f t="shared" si="10"/>
        <v>0</v>
      </c>
      <c r="AB29" s="16"/>
      <c r="AC29" s="16"/>
      <c r="AD29" s="16"/>
      <c r="AE29" s="16"/>
      <c r="AF29" s="16"/>
    </row>
    <row r="30" spans="1:32" s="20" customFormat="1" ht="13" x14ac:dyDescent="0.35">
      <c r="A30" s="33">
        <f>F8</f>
        <v>3732</v>
      </c>
      <c r="B30" s="39">
        <v>117</v>
      </c>
      <c r="C30" s="3">
        <f t="shared" si="3"/>
        <v>134.22239999999999</v>
      </c>
      <c r="D30" s="3">
        <f t="shared" si="4"/>
        <v>78.797776589999998</v>
      </c>
      <c r="E30" s="3">
        <f t="shared" si="5"/>
        <v>9.0640666349999996</v>
      </c>
      <c r="F30" s="3">
        <f t="shared" si="6"/>
        <v>86.234536439999985</v>
      </c>
      <c r="G30" s="3">
        <f t="shared" si="2"/>
        <v>1.0178532</v>
      </c>
      <c r="H30" s="3">
        <f t="shared" si="2"/>
        <v>6.3755639999999998</v>
      </c>
      <c r="I30" s="3">
        <f t="shared" si="2"/>
        <v>0.86126040000000004</v>
      </c>
      <c r="J30" s="3">
        <f t="shared" si="2"/>
        <v>3.2996339999999999E-2</v>
      </c>
      <c r="K30" s="3">
        <f t="shared" si="2"/>
        <v>5.87223E-3</v>
      </c>
      <c r="L30" s="3">
        <f t="shared" si="2"/>
        <v>0.53688959999999997</v>
      </c>
      <c r="M30" s="3">
        <f t="shared" si="2"/>
        <v>0.33275969999999999</v>
      </c>
      <c r="N30" s="3">
        <f t="shared" si="2"/>
        <v>2908.1519999999996</v>
      </c>
      <c r="O30" s="3">
        <f t="shared" si="2"/>
        <v>562.05630000000008</v>
      </c>
      <c r="P30" s="3">
        <f t="shared" si="2"/>
        <v>0</v>
      </c>
      <c r="Q30" s="3">
        <f t="shared" si="7"/>
        <v>328.56524999999999</v>
      </c>
      <c r="R30" s="3">
        <f t="shared" si="8"/>
        <v>0</v>
      </c>
      <c r="S30" s="3">
        <f t="shared" si="8"/>
        <v>0.69348240000000005</v>
      </c>
      <c r="T30" s="3">
        <f t="shared" si="8"/>
        <v>0</v>
      </c>
      <c r="U30" s="3">
        <f t="shared" si="8"/>
        <v>0</v>
      </c>
      <c r="V30" s="3">
        <f t="shared" si="9"/>
        <v>0</v>
      </c>
      <c r="W30" s="3">
        <f t="shared" si="10"/>
        <v>0</v>
      </c>
      <c r="AB30" s="16"/>
      <c r="AC30" s="16"/>
      <c r="AD30" s="16"/>
      <c r="AE30" s="16"/>
      <c r="AF30" s="16"/>
    </row>
    <row r="31" spans="1:32" s="20" customFormat="1" ht="13" x14ac:dyDescent="0.35">
      <c r="A31" s="33">
        <f>G8</f>
        <v>4144</v>
      </c>
      <c r="B31" s="39">
        <v>117</v>
      </c>
      <c r="C31" s="3">
        <f t="shared" si="3"/>
        <v>134.22239999999999</v>
      </c>
      <c r="D31" s="3">
        <f t="shared" si="4"/>
        <v>78.797776589999998</v>
      </c>
      <c r="E31" s="3">
        <f t="shared" si="5"/>
        <v>9.0640666349999996</v>
      </c>
      <c r="F31" s="3">
        <f t="shared" si="6"/>
        <v>86.234536439999985</v>
      </c>
      <c r="G31" s="3">
        <f t="shared" si="2"/>
        <v>1.0178532</v>
      </c>
      <c r="H31" s="3">
        <f t="shared" si="2"/>
        <v>6.3755639999999998</v>
      </c>
      <c r="I31" s="3">
        <f t="shared" si="2"/>
        <v>0.86126040000000004</v>
      </c>
      <c r="J31" s="3">
        <f t="shared" si="2"/>
        <v>3.2996339999999999E-2</v>
      </c>
      <c r="K31" s="3">
        <f t="shared" si="2"/>
        <v>5.87223E-3</v>
      </c>
      <c r="L31" s="3">
        <f t="shared" si="2"/>
        <v>0.53688959999999997</v>
      </c>
      <c r="M31" s="3">
        <f t="shared" si="2"/>
        <v>0.33275969999999999</v>
      </c>
      <c r="N31" s="3">
        <f t="shared" si="2"/>
        <v>2908.1519999999996</v>
      </c>
      <c r="O31" s="3">
        <f t="shared" si="2"/>
        <v>562.05630000000008</v>
      </c>
      <c r="P31" s="3">
        <f t="shared" si="2"/>
        <v>0</v>
      </c>
      <c r="Q31" s="3">
        <f t="shared" si="7"/>
        <v>328.56524999999999</v>
      </c>
      <c r="R31" s="3">
        <f t="shared" si="8"/>
        <v>0</v>
      </c>
      <c r="S31" s="3">
        <f t="shared" si="8"/>
        <v>0.69348240000000005</v>
      </c>
      <c r="T31" s="3">
        <f t="shared" si="8"/>
        <v>0</v>
      </c>
      <c r="U31" s="3">
        <f t="shared" si="8"/>
        <v>0</v>
      </c>
      <c r="V31" s="3">
        <f t="shared" si="9"/>
        <v>0</v>
      </c>
      <c r="W31" s="3">
        <f t="shared" si="10"/>
        <v>0</v>
      </c>
      <c r="AB31" s="16"/>
      <c r="AC31" s="16"/>
      <c r="AD31" s="16"/>
      <c r="AE31" s="16"/>
      <c r="AF31" s="16"/>
    </row>
    <row r="32" spans="1:32" s="20" customFormat="1" ht="13" x14ac:dyDescent="0.35">
      <c r="A32" s="33">
        <f>H8</f>
        <v>5867</v>
      </c>
      <c r="B32" s="39">
        <v>117</v>
      </c>
      <c r="C32" s="3">
        <f t="shared" si="3"/>
        <v>134.22239999999999</v>
      </c>
      <c r="D32" s="3">
        <f t="shared" si="4"/>
        <v>78.797776589999998</v>
      </c>
      <c r="E32" s="3">
        <f t="shared" si="5"/>
        <v>9.0640666349999996</v>
      </c>
      <c r="F32" s="3">
        <f t="shared" si="6"/>
        <v>86.234536439999985</v>
      </c>
      <c r="G32" s="3">
        <f t="shared" si="2"/>
        <v>1.0178532</v>
      </c>
      <c r="H32" s="3">
        <f t="shared" si="2"/>
        <v>6.3755639999999998</v>
      </c>
      <c r="I32" s="3">
        <f t="shared" si="2"/>
        <v>0.86126040000000004</v>
      </c>
      <c r="J32" s="3">
        <f t="shared" si="2"/>
        <v>3.2996339999999999E-2</v>
      </c>
      <c r="K32" s="3">
        <f t="shared" si="2"/>
        <v>5.87223E-3</v>
      </c>
      <c r="L32" s="3">
        <f t="shared" si="2"/>
        <v>0.53688959999999997</v>
      </c>
      <c r="M32" s="3">
        <f t="shared" si="2"/>
        <v>0.33275969999999999</v>
      </c>
      <c r="N32" s="3">
        <f t="shared" si="2"/>
        <v>2908.1519999999996</v>
      </c>
      <c r="O32" s="3">
        <f t="shared" si="2"/>
        <v>562.05630000000008</v>
      </c>
      <c r="P32" s="3">
        <f t="shared" si="2"/>
        <v>0</v>
      </c>
      <c r="Q32" s="3">
        <f t="shared" si="7"/>
        <v>328.56524999999999</v>
      </c>
      <c r="R32" s="3">
        <f t="shared" si="8"/>
        <v>0</v>
      </c>
      <c r="S32" s="3">
        <f t="shared" si="8"/>
        <v>0.69348240000000005</v>
      </c>
      <c r="T32" s="3">
        <f t="shared" si="8"/>
        <v>0</v>
      </c>
      <c r="U32" s="3">
        <f t="shared" si="8"/>
        <v>0</v>
      </c>
      <c r="V32" s="3">
        <f t="shared" si="9"/>
        <v>0</v>
      </c>
      <c r="W32" s="3">
        <f t="shared" si="10"/>
        <v>0</v>
      </c>
      <c r="AB32" s="16"/>
      <c r="AC32" s="16"/>
      <c r="AD32" s="16"/>
      <c r="AE32" s="16"/>
      <c r="AF32" s="16"/>
    </row>
    <row r="33" spans="1:32" s="20" customFormat="1" ht="13" x14ac:dyDescent="0.35">
      <c r="A33" s="33">
        <f>I8</f>
        <v>1808</v>
      </c>
      <c r="B33" s="39">
        <v>72</v>
      </c>
      <c r="C33" s="3">
        <f t="shared" si="3"/>
        <v>82.598399999999998</v>
      </c>
      <c r="D33" s="3">
        <f t="shared" si="4"/>
        <v>48.490939439999998</v>
      </c>
      <c r="E33" s="3">
        <f t="shared" si="5"/>
        <v>5.5778871600000004</v>
      </c>
      <c r="F33" s="3">
        <f t="shared" si="6"/>
        <v>53.067407039999999</v>
      </c>
      <c r="G33" s="3">
        <f t="shared" si="2"/>
        <v>0.62637120000000002</v>
      </c>
      <c r="H33" s="3">
        <f t="shared" si="2"/>
        <v>3.9234239999999998</v>
      </c>
      <c r="I33" s="3">
        <f t="shared" si="2"/>
        <v>0.53000639999999999</v>
      </c>
      <c r="J33" s="3">
        <f t="shared" si="2"/>
        <v>2.0305440000000001E-2</v>
      </c>
      <c r="K33" s="3">
        <f t="shared" si="2"/>
        <v>3.6136799999999998E-3</v>
      </c>
      <c r="L33" s="3">
        <f t="shared" si="2"/>
        <v>0.33039359999999995</v>
      </c>
      <c r="M33" s="3">
        <f t="shared" si="2"/>
        <v>0.20477519999999999</v>
      </c>
      <c r="N33" s="3">
        <f t="shared" si="2"/>
        <v>1789.6319999999998</v>
      </c>
      <c r="O33" s="3">
        <f t="shared" si="2"/>
        <v>345.88080000000002</v>
      </c>
      <c r="P33" s="3">
        <f t="shared" si="2"/>
        <v>0</v>
      </c>
      <c r="Q33" s="3">
        <f t="shared" si="7"/>
        <v>202.19400000000002</v>
      </c>
      <c r="R33" s="3">
        <f t="shared" si="8"/>
        <v>0</v>
      </c>
      <c r="S33" s="3">
        <f t="shared" si="8"/>
        <v>0.42675840000000004</v>
      </c>
      <c r="T33" s="3">
        <f t="shared" si="8"/>
        <v>0</v>
      </c>
      <c r="U33" s="3">
        <f t="shared" si="8"/>
        <v>0</v>
      </c>
      <c r="V33" s="3">
        <f t="shared" si="9"/>
        <v>0</v>
      </c>
      <c r="W33" s="3">
        <f t="shared" si="10"/>
        <v>0</v>
      </c>
      <c r="AB33" s="16"/>
      <c r="AC33" s="16"/>
      <c r="AD33" s="16"/>
      <c r="AE33" s="16"/>
      <c r="AF33" s="16"/>
    </row>
    <row r="34" spans="1:32" s="20" customFormat="1" ht="13" x14ac:dyDescent="0.35">
      <c r="A34" s="33">
        <f>J8</f>
        <v>16</v>
      </c>
      <c r="B34" s="39">
        <v>117</v>
      </c>
      <c r="C34" s="3">
        <f t="shared" si="3"/>
        <v>134.22239999999999</v>
      </c>
      <c r="D34" s="3">
        <f t="shared" si="4"/>
        <v>78.797776589999998</v>
      </c>
      <c r="E34" s="3">
        <f t="shared" si="5"/>
        <v>9.0640666349999996</v>
      </c>
      <c r="F34" s="3">
        <f t="shared" si="6"/>
        <v>86.234536439999985</v>
      </c>
      <c r="G34" s="3">
        <f t="shared" si="2"/>
        <v>1.0178532</v>
      </c>
      <c r="H34" s="3">
        <f t="shared" si="2"/>
        <v>6.3755639999999998</v>
      </c>
      <c r="I34" s="3">
        <f t="shared" si="2"/>
        <v>0.86126040000000004</v>
      </c>
      <c r="J34" s="3">
        <f t="shared" si="2"/>
        <v>3.2996339999999999E-2</v>
      </c>
      <c r="K34" s="3">
        <f t="shared" si="2"/>
        <v>5.87223E-3</v>
      </c>
      <c r="L34" s="3">
        <f t="shared" si="2"/>
        <v>0.53688959999999997</v>
      </c>
      <c r="M34" s="3">
        <f t="shared" si="2"/>
        <v>0.33275969999999999</v>
      </c>
      <c r="N34" s="3">
        <f t="shared" si="2"/>
        <v>2908.1519999999996</v>
      </c>
      <c r="O34" s="3">
        <f t="shared" si="2"/>
        <v>562.05630000000008</v>
      </c>
      <c r="P34" s="3">
        <f t="shared" si="2"/>
        <v>0</v>
      </c>
      <c r="Q34" s="3">
        <f t="shared" si="7"/>
        <v>328.56524999999999</v>
      </c>
      <c r="R34" s="3">
        <f t="shared" si="8"/>
        <v>0</v>
      </c>
      <c r="S34" s="3">
        <f t="shared" si="8"/>
        <v>0.69348240000000005</v>
      </c>
      <c r="T34" s="3">
        <f t="shared" si="8"/>
        <v>0</v>
      </c>
      <c r="U34" s="3">
        <f t="shared" si="8"/>
        <v>0</v>
      </c>
      <c r="V34" s="3">
        <f t="shared" si="9"/>
        <v>0</v>
      </c>
      <c r="W34" s="3">
        <f t="shared" si="10"/>
        <v>0</v>
      </c>
      <c r="AB34" s="16"/>
      <c r="AC34" s="16"/>
      <c r="AD34" s="16"/>
      <c r="AE34" s="16"/>
      <c r="AF34" s="16"/>
    </row>
    <row r="35" spans="1:32" s="20" customFormat="1" ht="13" x14ac:dyDescent="0.35">
      <c r="A35" s="33">
        <f>K8</f>
        <v>17</v>
      </c>
      <c r="B35" s="39">
        <v>117</v>
      </c>
      <c r="C35" s="3">
        <f t="shared" si="3"/>
        <v>134.22239999999999</v>
      </c>
      <c r="D35" s="3">
        <f t="shared" si="4"/>
        <v>78.797776589999998</v>
      </c>
      <c r="E35" s="3">
        <f t="shared" si="5"/>
        <v>9.0640666349999996</v>
      </c>
      <c r="F35" s="3">
        <f t="shared" si="6"/>
        <v>86.234536439999985</v>
      </c>
      <c r="G35" s="3">
        <f t="shared" si="2"/>
        <v>1.0178532</v>
      </c>
      <c r="H35" s="3">
        <f t="shared" si="2"/>
        <v>6.3755639999999998</v>
      </c>
      <c r="I35" s="3">
        <f t="shared" si="2"/>
        <v>0.86126040000000004</v>
      </c>
      <c r="J35" s="3">
        <f t="shared" si="2"/>
        <v>3.2996339999999999E-2</v>
      </c>
      <c r="K35" s="3">
        <f t="shared" si="2"/>
        <v>5.87223E-3</v>
      </c>
      <c r="L35" s="3">
        <f t="shared" si="2"/>
        <v>0.53688959999999997</v>
      </c>
      <c r="M35" s="3">
        <f t="shared" si="2"/>
        <v>0.33275969999999999</v>
      </c>
      <c r="N35" s="3">
        <f t="shared" si="2"/>
        <v>2908.1519999999996</v>
      </c>
      <c r="O35" s="3">
        <f t="shared" si="2"/>
        <v>562.05630000000008</v>
      </c>
      <c r="P35" s="3">
        <f t="shared" si="2"/>
        <v>0</v>
      </c>
      <c r="Q35" s="3">
        <f t="shared" si="7"/>
        <v>328.56524999999999</v>
      </c>
      <c r="R35" s="3">
        <f t="shared" si="8"/>
        <v>0</v>
      </c>
      <c r="S35" s="3">
        <f t="shared" si="8"/>
        <v>0.69348240000000005</v>
      </c>
      <c r="T35" s="3">
        <f t="shared" si="8"/>
        <v>0</v>
      </c>
      <c r="U35" s="3">
        <f t="shared" si="8"/>
        <v>0</v>
      </c>
      <c r="V35" s="3">
        <f t="shared" si="9"/>
        <v>0</v>
      </c>
      <c r="W35" s="3">
        <f t="shared" si="10"/>
        <v>0</v>
      </c>
      <c r="AB35" s="16"/>
      <c r="AC35" s="16"/>
      <c r="AD35" s="16"/>
      <c r="AE35" s="16"/>
      <c r="AF35" s="16"/>
    </row>
    <row r="36" spans="1:32" s="20" customFormat="1" ht="13" x14ac:dyDescent="0.35">
      <c r="A36" s="33">
        <f>L8</f>
        <v>18</v>
      </c>
      <c r="B36" s="39">
        <v>117</v>
      </c>
      <c r="C36" s="3">
        <f t="shared" si="3"/>
        <v>134.22239999999999</v>
      </c>
      <c r="D36" s="3">
        <f t="shared" si="4"/>
        <v>78.797776589999998</v>
      </c>
      <c r="E36" s="3">
        <f t="shared" si="5"/>
        <v>9.0640666349999996</v>
      </c>
      <c r="F36" s="3">
        <f t="shared" si="6"/>
        <v>86.234536439999985</v>
      </c>
      <c r="G36" s="3">
        <f t="shared" si="2"/>
        <v>1.0178532</v>
      </c>
      <c r="H36" s="3">
        <f t="shared" si="2"/>
        <v>6.3755639999999998</v>
      </c>
      <c r="I36" s="3">
        <f t="shared" si="2"/>
        <v>0.86126040000000004</v>
      </c>
      <c r="J36" s="3">
        <f t="shared" si="2"/>
        <v>3.2996339999999999E-2</v>
      </c>
      <c r="K36" s="3">
        <f t="shared" si="2"/>
        <v>5.87223E-3</v>
      </c>
      <c r="L36" s="3">
        <f t="shared" si="2"/>
        <v>0.53688959999999997</v>
      </c>
      <c r="M36" s="3">
        <f t="shared" si="2"/>
        <v>0.33275969999999999</v>
      </c>
      <c r="N36" s="3">
        <f t="shared" si="2"/>
        <v>2908.1519999999996</v>
      </c>
      <c r="O36" s="3">
        <f t="shared" si="2"/>
        <v>562.05630000000008</v>
      </c>
      <c r="P36" s="3">
        <f t="shared" si="2"/>
        <v>0</v>
      </c>
      <c r="Q36" s="3">
        <f t="shared" si="7"/>
        <v>328.56524999999999</v>
      </c>
      <c r="R36" s="3">
        <f t="shared" si="8"/>
        <v>0</v>
      </c>
      <c r="S36" s="3">
        <f t="shared" si="8"/>
        <v>0.69348240000000005</v>
      </c>
      <c r="T36" s="3">
        <f t="shared" si="8"/>
        <v>0</v>
      </c>
      <c r="U36" s="3">
        <f t="shared" si="8"/>
        <v>0</v>
      </c>
      <c r="V36" s="3">
        <f t="shared" si="9"/>
        <v>0</v>
      </c>
      <c r="W36" s="3">
        <f t="shared" si="10"/>
        <v>0</v>
      </c>
      <c r="AB36" s="16"/>
      <c r="AC36" s="16"/>
      <c r="AD36" s="16"/>
      <c r="AE36" s="16"/>
      <c r="AF36" s="16"/>
    </row>
    <row r="37" spans="1:32" s="20" customFormat="1" ht="13" x14ac:dyDescent="0.35">
      <c r="A37" s="33">
        <f>M8</f>
        <v>24</v>
      </c>
      <c r="B37" s="39">
        <v>117</v>
      </c>
      <c r="C37" s="3">
        <f t="shared" si="3"/>
        <v>134.22239999999999</v>
      </c>
      <c r="D37" s="3">
        <f t="shared" si="4"/>
        <v>78.797776589999998</v>
      </c>
      <c r="E37" s="3">
        <f t="shared" si="5"/>
        <v>9.0640666349999996</v>
      </c>
      <c r="F37" s="3">
        <f t="shared" si="6"/>
        <v>86.234536439999985</v>
      </c>
      <c r="G37" s="3">
        <f t="shared" si="2"/>
        <v>1.0178532</v>
      </c>
      <c r="H37" s="3">
        <f t="shared" si="2"/>
        <v>6.3755639999999998</v>
      </c>
      <c r="I37" s="3">
        <f t="shared" si="2"/>
        <v>0.86126040000000004</v>
      </c>
      <c r="J37" s="3">
        <f t="shared" si="2"/>
        <v>3.2996339999999999E-2</v>
      </c>
      <c r="K37" s="3">
        <f t="shared" si="2"/>
        <v>5.87223E-3</v>
      </c>
      <c r="L37" s="3">
        <f t="shared" si="2"/>
        <v>0.53688959999999997</v>
      </c>
      <c r="M37" s="3">
        <f t="shared" si="2"/>
        <v>0.33275969999999999</v>
      </c>
      <c r="N37" s="3">
        <f t="shared" si="2"/>
        <v>2908.1519999999996</v>
      </c>
      <c r="O37" s="3">
        <f t="shared" si="2"/>
        <v>562.05630000000008</v>
      </c>
      <c r="P37" s="3">
        <f t="shared" si="2"/>
        <v>0</v>
      </c>
      <c r="Q37" s="3">
        <f t="shared" si="7"/>
        <v>328.56524999999999</v>
      </c>
      <c r="R37" s="3">
        <f t="shared" si="8"/>
        <v>0</v>
      </c>
      <c r="S37" s="3">
        <f t="shared" si="8"/>
        <v>0.69348240000000005</v>
      </c>
      <c r="T37" s="3">
        <f t="shared" si="8"/>
        <v>0</v>
      </c>
      <c r="U37" s="3">
        <f t="shared" si="8"/>
        <v>0</v>
      </c>
      <c r="V37" s="3">
        <f t="shared" si="9"/>
        <v>0</v>
      </c>
      <c r="W37" s="3">
        <f t="shared" si="10"/>
        <v>0</v>
      </c>
      <c r="AB37" s="16"/>
      <c r="AC37" s="16"/>
      <c r="AD37" s="16"/>
      <c r="AE37" s="16"/>
      <c r="AF37" s="16"/>
    </row>
    <row r="38" spans="1:32" s="20" customFormat="1" ht="13" x14ac:dyDescent="0.35">
      <c r="A38" s="33">
        <f>N8</f>
        <v>25</v>
      </c>
      <c r="B38" s="39">
        <v>117</v>
      </c>
      <c r="C38" s="3">
        <f t="shared" si="3"/>
        <v>134.22239999999999</v>
      </c>
      <c r="D38" s="3">
        <f t="shared" si="4"/>
        <v>78.797776589999998</v>
      </c>
      <c r="E38" s="3">
        <f t="shared" si="5"/>
        <v>9.0640666349999996</v>
      </c>
      <c r="F38" s="3">
        <f t="shared" si="6"/>
        <v>86.234536439999985</v>
      </c>
      <c r="G38" s="3">
        <f t="shared" si="2"/>
        <v>1.0178532</v>
      </c>
      <c r="H38" s="3">
        <f t="shared" si="2"/>
        <v>6.3755639999999998</v>
      </c>
      <c r="I38" s="3">
        <f t="shared" si="2"/>
        <v>0.86126040000000004</v>
      </c>
      <c r="J38" s="3">
        <f t="shared" si="2"/>
        <v>3.2996339999999999E-2</v>
      </c>
      <c r="K38" s="3">
        <f t="shared" si="2"/>
        <v>5.87223E-3</v>
      </c>
      <c r="L38" s="3">
        <f t="shared" si="2"/>
        <v>0.53688959999999997</v>
      </c>
      <c r="M38" s="3">
        <f t="shared" si="2"/>
        <v>0.33275969999999999</v>
      </c>
      <c r="N38" s="3">
        <f t="shared" si="2"/>
        <v>2908.1519999999996</v>
      </c>
      <c r="O38" s="3">
        <f t="shared" si="2"/>
        <v>562.05630000000008</v>
      </c>
      <c r="P38" s="3">
        <f t="shared" si="2"/>
        <v>0</v>
      </c>
      <c r="Q38" s="3">
        <f t="shared" si="7"/>
        <v>328.56524999999999</v>
      </c>
      <c r="R38" s="3">
        <f t="shared" si="8"/>
        <v>0</v>
      </c>
      <c r="S38" s="3">
        <f t="shared" si="8"/>
        <v>0.69348240000000005</v>
      </c>
      <c r="T38" s="3">
        <f t="shared" si="8"/>
        <v>0</v>
      </c>
      <c r="U38" s="3">
        <f t="shared" si="8"/>
        <v>0</v>
      </c>
      <c r="V38" s="3">
        <f t="shared" si="9"/>
        <v>0</v>
      </c>
      <c r="W38" s="3">
        <f t="shared" si="10"/>
        <v>0</v>
      </c>
      <c r="AB38" s="16"/>
      <c r="AC38" s="16"/>
      <c r="AD38" s="16"/>
      <c r="AE38" s="16"/>
      <c r="AF38" s="16"/>
    </row>
    <row r="39" spans="1:32" s="20" customFormat="1" ht="13" x14ac:dyDescent="0.35">
      <c r="A39" s="33">
        <f>O8</f>
        <v>26</v>
      </c>
      <c r="B39" s="39">
        <v>117</v>
      </c>
      <c r="C39" s="3">
        <f t="shared" si="3"/>
        <v>134.22239999999999</v>
      </c>
      <c r="D39" s="3">
        <f t="shared" si="4"/>
        <v>78.797776589999998</v>
      </c>
      <c r="E39" s="3">
        <f t="shared" si="5"/>
        <v>9.0640666349999996</v>
      </c>
      <c r="F39" s="3">
        <f t="shared" si="6"/>
        <v>86.234536439999985</v>
      </c>
      <c r="G39" s="3">
        <f t="shared" si="2"/>
        <v>1.0178532</v>
      </c>
      <c r="H39" s="3">
        <f t="shared" si="2"/>
        <v>6.3755639999999998</v>
      </c>
      <c r="I39" s="3">
        <f t="shared" si="2"/>
        <v>0.86126040000000004</v>
      </c>
      <c r="J39" s="3">
        <f t="shared" si="2"/>
        <v>3.2996339999999999E-2</v>
      </c>
      <c r="K39" s="3">
        <f t="shared" si="2"/>
        <v>5.87223E-3</v>
      </c>
      <c r="L39" s="3">
        <f t="shared" si="2"/>
        <v>0.53688959999999997</v>
      </c>
      <c r="M39" s="3">
        <f t="shared" si="2"/>
        <v>0.33275969999999999</v>
      </c>
      <c r="N39" s="3">
        <f t="shared" si="2"/>
        <v>2908.1519999999996</v>
      </c>
      <c r="O39" s="3">
        <f t="shared" si="2"/>
        <v>562.05630000000008</v>
      </c>
      <c r="P39" s="3">
        <f t="shared" si="2"/>
        <v>0</v>
      </c>
      <c r="Q39" s="3">
        <f t="shared" si="7"/>
        <v>328.56524999999999</v>
      </c>
      <c r="R39" s="3">
        <f t="shared" si="8"/>
        <v>0</v>
      </c>
      <c r="S39" s="3">
        <f t="shared" si="8"/>
        <v>0.69348240000000005</v>
      </c>
      <c r="T39" s="3">
        <f t="shared" si="8"/>
        <v>0</v>
      </c>
      <c r="U39" s="3">
        <f t="shared" si="8"/>
        <v>0</v>
      </c>
      <c r="V39" s="3">
        <f t="shared" si="9"/>
        <v>0</v>
      </c>
      <c r="W39" s="3">
        <f t="shared" si="10"/>
        <v>0</v>
      </c>
      <c r="AB39" s="16"/>
      <c r="AC39" s="16"/>
      <c r="AD39" s="16"/>
      <c r="AE39" s="16"/>
      <c r="AF39" s="16"/>
    </row>
    <row r="40" spans="1:32" s="20" customFormat="1" ht="13" x14ac:dyDescent="0.35">
      <c r="A40" s="33">
        <f>P8</f>
        <v>27</v>
      </c>
      <c r="B40" s="39">
        <v>117</v>
      </c>
      <c r="C40" s="3">
        <f t="shared" si="3"/>
        <v>134.22239999999999</v>
      </c>
      <c r="D40" s="3">
        <f t="shared" si="4"/>
        <v>78.797776589999998</v>
      </c>
      <c r="E40" s="3">
        <f t="shared" si="5"/>
        <v>9.0640666349999996</v>
      </c>
      <c r="F40" s="3">
        <f t="shared" si="6"/>
        <v>86.234536439999985</v>
      </c>
      <c r="G40" s="3">
        <f t="shared" si="2"/>
        <v>1.0178532</v>
      </c>
      <c r="H40" s="3">
        <f t="shared" si="2"/>
        <v>6.3755639999999998</v>
      </c>
      <c r="I40" s="3">
        <f t="shared" si="2"/>
        <v>0.86126040000000004</v>
      </c>
      <c r="J40" s="3">
        <f t="shared" si="2"/>
        <v>3.2996339999999999E-2</v>
      </c>
      <c r="K40" s="3">
        <f t="shared" si="2"/>
        <v>5.87223E-3</v>
      </c>
      <c r="L40" s="3">
        <f t="shared" si="2"/>
        <v>0.53688959999999997</v>
      </c>
      <c r="M40" s="3">
        <f t="shared" si="2"/>
        <v>0.33275969999999999</v>
      </c>
      <c r="N40" s="3">
        <f t="shared" si="2"/>
        <v>2908.1519999999996</v>
      </c>
      <c r="O40" s="3">
        <f t="shared" si="2"/>
        <v>562.05630000000008</v>
      </c>
      <c r="P40" s="3">
        <f t="shared" si="2"/>
        <v>0</v>
      </c>
      <c r="Q40" s="3">
        <f t="shared" si="7"/>
        <v>328.56524999999999</v>
      </c>
      <c r="R40" s="3">
        <f t="shared" si="8"/>
        <v>0</v>
      </c>
      <c r="S40" s="3">
        <f t="shared" si="8"/>
        <v>0.69348240000000005</v>
      </c>
      <c r="T40" s="3">
        <f t="shared" si="8"/>
        <v>0</v>
      </c>
      <c r="U40" s="3">
        <f t="shared" si="8"/>
        <v>0</v>
      </c>
      <c r="V40" s="3">
        <f t="shared" si="9"/>
        <v>0</v>
      </c>
      <c r="W40" s="3">
        <f t="shared" si="10"/>
        <v>0</v>
      </c>
      <c r="AB40" s="16"/>
      <c r="AC40" s="16"/>
      <c r="AD40" s="16"/>
      <c r="AE40" s="16"/>
      <c r="AF40" s="16"/>
    </row>
    <row r="41" spans="1:32" s="20" customFormat="1" ht="13" x14ac:dyDescent="0.35">
      <c r="A41" s="33">
        <f>Q8</f>
        <v>33</v>
      </c>
      <c r="B41" s="39">
        <v>117</v>
      </c>
      <c r="C41" s="3">
        <f t="shared" si="3"/>
        <v>134.22239999999999</v>
      </c>
      <c r="D41" s="3">
        <f t="shared" si="4"/>
        <v>78.797776589999998</v>
      </c>
      <c r="E41" s="3">
        <f t="shared" si="5"/>
        <v>9.0640666349999996</v>
      </c>
      <c r="F41" s="3">
        <f t="shared" si="6"/>
        <v>86.234536439999985</v>
      </c>
      <c r="G41" s="3">
        <f t="shared" si="2"/>
        <v>1.0178532</v>
      </c>
      <c r="H41" s="3">
        <f t="shared" si="2"/>
        <v>6.3755639999999998</v>
      </c>
      <c r="I41" s="3">
        <f t="shared" si="2"/>
        <v>0.86126040000000004</v>
      </c>
      <c r="J41" s="3">
        <f t="shared" si="2"/>
        <v>3.2996339999999999E-2</v>
      </c>
      <c r="K41" s="3">
        <f t="shared" si="2"/>
        <v>5.87223E-3</v>
      </c>
      <c r="L41" s="3">
        <f t="shared" si="2"/>
        <v>0.53688959999999997</v>
      </c>
      <c r="M41" s="3">
        <f t="shared" si="2"/>
        <v>0.33275969999999999</v>
      </c>
      <c r="N41" s="3">
        <f t="shared" si="2"/>
        <v>2908.1519999999996</v>
      </c>
      <c r="O41" s="3">
        <f t="shared" si="2"/>
        <v>562.05630000000008</v>
      </c>
      <c r="P41" s="3">
        <f t="shared" si="2"/>
        <v>0</v>
      </c>
      <c r="Q41" s="3">
        <f t="shared" si="7"/>
        <v>328.56524999999999</v>
      </c>
      <c r="R41" s="3">
        <f t="shared" si="8"/>
        <v>0</v>
      </c>
      <c r="S41" s="3">
        <f t="shared" si="8"/>
        <v>0.69348240000000005</v>
      </c>
      <c r="T41" s="3">
        <f t="shared" si="8"/>
        <v>0</v>
      </c>
      <c r="U41" s="3">
        <f t="shared" si="8"/>
        <v>0</v>
      </c>
      <c r="V41" s="3">
        <f t="shared" si="9"/>
        <v>0</v>
      </c>
      <c r="W41" s="3">
        <f t="shared" si="10"/>
        <v>0</v>
      </c>
      <c r="AB41" s="16"/>
      <c r="AC41" s="16"/>
      <c r="AD41" s="16"/>
      <c r="AE41" s="16"/>
      <c r="AF41" s="16"/>
    </row>
    <row r="42" spans="1:32" s="20" customFormat="1" ht="13" x14ac:dyDescent="0.35">
      <c r="A42" s="33">
        <f>R8</f>
        <v>34</v>
      </c>
      <c r="B42" s="39">
        <v>117</v>
      </c>
      <c r="C42" s="3">
        <f t="shared" si="3"/>
        <v>134.22239999999999</v>
      </c>
      <c r="D42" s="3">
        <f t="shared" si="4"/>
        <v>78.797776589999998</v>
      </c>
      <c r="E42" s="3">
        <f t="shared" si="5"/>
        <v>9.0640666349999996</v>
      </c>
      <c r="F42" s="3">
        <f t="shared" si="6"/>
        <v>86.234536439999985</v>
      </c>
      <c r="G42" s="3">
        <f t="shared" si="2"/>
        <v>1.0178532</v>
      </c>
      <c r="H42" s="3">
        <f t="shared" si="2"/>
        <v>6.3755639999999998</v>
      </c>
      <c r="I42" s="3">
        <f t="shared" si="2"/>
        <v>0.86126040000000004</v>
      </c>
      <c r="J42" s="3">
        <f t="shared" si="2"/>
        <v>3.2996339999999999E-2</v>
      </c>
      <c r="K42" s="3">
        <f t="shared" si="2"/>
        <v>5.87223E-3</v>
      </c>
      <c r="L42" s="3">
        <f t="shared" si="2"/>
        <v>0.53688959999999997</v>
      </c>
      <c r="M42" s="3">
        <f t="shared" si="2"/>
        <v>0.33275969999999999</v>
      </c>
      <c r="N42" s="3">
        <f t="shared" si="2"/>
        <v>2908.1519999999996</v>
      </c>
      <c r="O42" s="3">
        <f t="shared" si="2"/>
        <v>562.05630000000008</v>
      </c>
      <c r="P42" s="3">
        <f t="shared" si="2"/>
        <v>0</v>
      </c>
      <c r="Q42" s="3">
        <f t="shared" si="7"/>
        <v>328.56524999999999</v>
      </c>
      <c r="R42" s="3">
        <f t="shared" si="8"/>
        <v>0</v>
      </c>
      <c r="S42" s="3">
        <f t="shared" si="8"/>
        <v>0.69348240000000005</v>
      </c>
      <c r="T42" s="3">
        <f t="shared" si="8"/>
        <v>0</v>
      </c>
      <c r="U42" s="3">
        <f t="shared" si="8"/>
        <v>0</v>
      </c>
      <c r="V42" s="3">
        <f t="shared" si="9"/>
        <v>0</v>
      </c>
      <c r="W42" s="3">
        <f t="shared" si="10"/>
        <v>0</v>
      </c>
      <c r="AB42" s="16"/>
      <c r="AC42" s="16"/>
      <c r="AD42" s="16"/>
      <c r="AE42" s="16"/>
      <c r="AF42" s="16"/>
    </row>
    <row r="43" spans="1:32" s="20" customFormat="1" ht="13" x14ac:dyDescent="0.35">
      <c r="A43" s="33">
        <f>S8</f>
        <v>35</v>
      </c>
      <c r="B43" s="39">
        <v>117</v>
      </c>
      <c r="C43" s="3">
        <f t="shared" si="3"/>
        <v>134.22239999999999</v>
      </c>
      <c r="D43" s="3">
        <f t="shared" si="4"/>
        <v>78.797776589999998</v>
      </c>
      <c r="E43" s="3">
        <f t="shared" si="5"/>
        <v>9.0640666349999996</v>
      </c>
      <c r="F43" s="3">
        <f t="shared" si="6"/>
        <v>86.234536439999985</v>
      </c>
      <c r="G43" s="3">
        <f t="shared" ref="G43:P46" si="11">IF(G$23="%w/w SAR",((G$24*10)*$B43),IF(G$23="%w/w DM",(((G$24*10)*($B$24/100))*$B43),IF(G$23="kg/t SAR",(G$24*$B43),IF(G$23="kg/t DM",((G$24*($B$24/100))*$B43),IF(G$23="mg/kg SAR",((G$24*0.001)*$B43),IF(G$23="mg/kg DM",(((G$24*0.001)*($B$24/100))*$B43),0))))))</f>
        <v>1.0178532</v>
      </c>
      <c r="H43" s="3">
        <f t="shared" si="11"/>
        <v>6.3755639999999998</v>
      </c>
      <c r="I43" s="3">
        <f t="shared" si="11"/>
        <v>0.86126040000000004</v>
      </c>
      <c r="J43" s="3">
        <f t="shared" si="11"/>
        <v>3.2996339999999999E-2</v>
      </c>
      <c r="K43" s="3">
        <f t="shared" si="11"/>
        <v>5.87223E-3</v>
      </c>
      <c r="L43" s="3">
        <f t="shared" si="11"/>
        <v>0.53688959999999997</v>
      </c>
      <c r="M43" s="3">
        <f t="shared" si="11"/>
        <v>0.33275969999999999</v>
      </c>
      <c r="N43" s="3">
        <f t="shared" si="11"/>
        <v>2908.1519999999996</v>
      </c>
      <c r="O43" s="3">
        <f t="shared" si="11"/>
        <v>562.05630000000008</v>
      </c>
      <c r="P43" s="3">
        <f t="shared" si="11"/>
        <v>0</v>
      </c>
      <c r="Q43" s="3">
        <f t="shared" si="7"/>
        <v>328.56524999999999</v>
      </c>
      <c r="R43" s="3">
        <f t="shared" si="8"/>
        <v>0</v>
      </c>
      <c r="S43" s="3">
        <f t="shared" si="8"/>
        <v>0.69348240000000005</v>
      </c>
      <c r="T43" s="3">
        <f t="shared" si="8"/>
        <v>0</v>
      </c>
      <c r="U43" s="3">
        <f t="shared" si="8"/>
        <v>0</v>
      </c>
      <c r="V43" s="3">
        <f t="shared" si="9"/>
        <v>0</v>
      </c>
      <c r="W43" s="3">
        <f t="shared" si="10"/>
        <v>0</v>
      </c>
      <c r="AB43" s="16"/>
      <c r="AC43" s="16"/>
      <c r="AD43" s="16"/>
      <c r="AE43" s="16"/>
      <c r="AF43" s="16"/>
    </row>
    <row r="44" spans="1:32" s="20" customFormat="1" ht="13" x14ac:dyDescent="0.35">
      <c r="A44" s="33" t="str">
        <f>T8</f>
        <v>36a</v>
      </c>
      <c r="B44" s="39">
        <v>117</v>
      </c>
      <c r="C44" s="3">
        <f t="shared" si="3"/>
        <v>134.22239999999999</v>
      </c>
      <c r="D44" s="3">
        <f t="shared" si="4"/>
        <v>78.797776589999998</v>
      </c>
      <c r="E44" s="3">
        <f t="shared" si="5"/>
        <v>9.0640666349999996</v>
      </c>
      <c r="F44" s="3">
        <f t="shared" si="6"/>
        <v>86.234536439999985</v>
      </c>
      <c r="G44" s="3">
        <f t="shared" si="11"/>
        <v>1.0178532</v>
      </c>
      <c r="H44" s="3">
        <f t="shared" si="11"/>
        <v>6.3755639999999998</v>
      </c>
      <c r="I44" s="3">
        <f t="shared" si="11"/>
        <v>0.86126040000000004</v>
      </c>
      <c r="J44" s="3">
        <f t="shared" si="11"/>
        <v>3.2996339999999999E-2</v>
      </c>
      <c r="K44" s="3">
        <f t="shared" si="11"/>
        <v>5.87223E-3</v>
      </c>
      <c r="L44" s="3">
        <f t="shared" si="11"/>
        <v>0.53688959999999997</v>
      </c>
      <c r="M44" s="3">
        <f t="shared" si="11"/>
        <v>0.33275969999999999</v>
      </c>
      <c r="N44" s="3">
        <f t="shared" si="11"/>
        <v>2908.1519999999996</v>
      </c>
      <c r="O44" s="3">
        <f t="shared" si="11"/>
        <v>562.05630000000008</v>
      </c>
      <c r="P44" s="3">
        <f t="shared" si="11"/>
        <v>0</v>
      </c>
      <c r="Q44" s="3">
        <f t="shared" si="7"/>
        <v>328.56524999999999</v>
      </c>
      <c r="R44" s="3">
        <f t="shared" si="8"/>
        <v>0</v>
      </c>
      <c r="S44" s="3">
        <f t="shared" si="8"/>
        <v>0.69348240000000005</v>
      </c>
      <c r="T44" s="3">
        <f t="shared" si="8"/>
        <v>0</v>
      </c>
      <c r="U44" s="3">
        <f t="shared" si="8"/>
        <v>0</v>
      </c>
      <c r="V44" s="3">
        <f t="shared" si="9"/>
        <v>0</v>
      </c>
      <c r="W44" s="3">
        <f t="shared" si="10"/>
        <v>0</v>
      </c>
      <c r="AB44" s="16"/>
      <c r="AC44" s="16"/>
      <c r="AD44" s="16"/>
      <c r="AE44" s="16"/>
      <c r="AF44" s="16"/>
    </row>
    <row r="45" spans="1:32" s="20" customFormat="1" ht="13" x14ac:dyDescent="0.35">
      <c r="A45" s="33">
        <f>U8</f>
        <v>37</v>
      </c>
      <c r="B45" s="39">
        <v>117</v>
      </c>
      <c r="C45" s="3">
        <f t="shared" si="3"/>
        <v>134.22239999999999</v>
      </c>
      <c r="D45" s="3">
        <f t="shared" si="4"/>
        <v>78.797776589999998</v>
      </c>
      <c r="E45" s="3">
        <f t="shared" si="5"/>
        <v>9.0640666349999996</v>
      </c>
      <c r="F45" s="3">
        <f t="shared" si="6"/>
        <v>86.234536439999985</v>
      </c>
      <c r="G45" s="3">
        <f t="shared" si="11"/>
        <v>1.0178532</v>
      </c>
      <c r="H45" s="3">
        <f t="shared" si="11"/>
        <v>6.3755639999999998</v>
      </c>
      <c r="I45" s="3">
        <f t="shared" si="11"/>
        <v>0.86126040000000004</v>
      </c>
      <c r="J45" s="3">
        <f t="shared" si="11"/>
        <v>3.2996339999999999E-2</v>
      </c>
      <c r="K45" s="3">
        <f t="shared" si="11"/>
        <v>5.87223E-3</v>
      </c>
      <c r="L45" s="3">
        <f t="shared" si="11"/>
        <v>0.53688959999999997</v>
      </c>
      <c r="M45" s="3">
        <f t="shared" si="11"/>
        <v>0.33275969999999999</v>
      </c>
      <c r="N45" s="3">
        <f t="shared" si="11"/>
        <v>2908.1519999999996</v>
      </c>
      <c r="O45" s="3">
        <f t="shared" si="11"/>
        <v>562.05630000000008</v>
      </c>
      <c r="P45" s="3">
        <f t="shared" si="11"/>
        <v>0</v>
      </c>
      <c r="Q45" s="3">
        <f t="shared" si="7"/>
        <v>328.56524999999999</v>
      </c>
      <c r="R45" s="3">
        <f t="shared" si="8"/>
        <v>0</v>
      </c>
      <c r="S45" s="3">
        <f t="shared" si="8"/>
        <v>0.69348240000000005</v>
      </c>
      <c r="T45" s="3">
        <f t="shared" si="8"/>
        <v>0</v>
      </c>
      <c r="U45" s="3">
        <f t="shared" si="8"/>
        <v>0</v>
      </c>
      <c r="V45" s="3">
        <f t="shared" si="9"/>
        <v>0</v>
      </c>
      <c r="W45" s="3">
        <f t="shared" si="10"/>
        <v>0</v>
      </c>
      <c r="AB45" s="16"/>
      <c r="AC45" s="16"/>
      <c r="AD45" s="16"/>
      <c r="AE45" s="16"/>
      <c r="AF45" s="16"/>
    </row>
    <row r="46" spans="1:32" s="20" customFormat="1" ht="13.5" thickBot="1" x14ac:dyDescent="0.4">
      <c r="A46" s="34">
        <f>V8</f>
        <v>0</v>
      </c>
      <c r="B46" s="39"/>
      <c r="C46" s="4">
        <f t="shared" si="3"/>
        <v>0</v>
      </c>
      <c r="D46" s="4">
        <f t="shared" si="4"/>
        <v>0</v>
      </c>
      <c r="E46" s="4">
        <f t="shared" si="5"/>
        <v>0</v>
      </c>
      <c r="F46" s="4">
        <f t="shared" si="6"/>
        <v>0</v>
      </c>
      <c r="G46" s="4">
        <f t="shared" si="11"/>
        <v>0</v>
      </c>
      <c r="H46" s="4">
        <f t="shared" si="11"/>
        <v>0</v>
      </c>
      <c r="I46" s="4">
        <f t="shared" si="11"/>
        <v>0</v>
      </c>
      <c r="J46" s="4">
        <f t="shared" si="11"/>
        <v>0</v>
      </c>
      <c r="K46" s="4">
        <f t="shared" si="11"/>
        <v>0</v>
      </c>
      <c r="L46" s="4">
        <f t="shared" si="11"/>
        <v>0</v>
      </c>
      <c r="M46" s="4">
        <f t="shared" si="11"/>
        <v>0</v>
      </c>
      <c r="N46" s="4">
        <f t="shared" si="11"/>
        <v>0</v>
      </c>
      <c r="O46" s="4">
        <f t="shared" si="11"/>
        <v>0</v>
      </c>
      <c r="P46" s="4">
        <f t="shared" si="11"/>
        <v>0</v>
      </c>
      <c r="Q46" s="4">
        <f t="shared" si="7"/>
        <v>0</v>
      </c>
      <c r="R46" s="4">
        <f t="shared" si="8"/>
        <v>0</v>
      </c>
      <c r="S46" s="4">
        <f t="shared" si="8"/>
        <v>0</v>
      </c>
      <c r="T46" s="4">
        <f t="shared" si="8"/>
        <v>0</v>
      </c>
      <c r="U46" s="4">
        <f t="shared" si="8"/>
        <v>0</v>
      </c>
      <c r="V46" s="4">
        <f t="shared" si="9"/>
        <v>0</v>
      </c>
      <c r="W46" s="4">
        <f t="shared" si="10"/>
        <v>0</v>
      </c>
      <c r="AB46" s="16"/>
      <c r="AC46" s="16"/>
      <c r="AD46" s="16"/>
      <c r="AE46" s="16"/>
      <c r="AF46" s="16"/>
    </row>
    <row r="47" spans="1:32" s="25" customFormat="1" ht="13.5" thickBot="1" x14ac:dyDescent="0.4">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C5:E5"/>
    <mergeCell ref="H5:J5"/>
    <mergeCell ref="A18:B18"/>
    <mergeCell ref="A19:B19"/>
    <mergeCell ref="A20:B20"/>
    <mergeCell ref="A12:B12"/>
    <mergeCell ref="A7:B7"/>
    <mergeCell ref="A8:B8"/>
    <mergeCell ref="A9:B9"/>
    <mergeCell ref="A10:B10"/>
    <mergeCell ref="A11:B11"/>
    <mergeCell ref="A5:B5"/>
    <mergeCell ref="F5:G5"/>
    <mergeCell ref="A25:A26"/>
    <mergeCell ref="A13:B13"/>
    <mergeCell ref="A14:B14"/>
    <mergeCell ref="A15:B15"/>
    <mergeCell ref="A16:B16"/>
    <mergeCell ref="A17:B17"/>
    <mergeCell ref="A3:B3"/>
    <mergeCell ref="C3:E3"/>
    <mergeCell ref="F3:G3"/>
    <mergeCell ref="H3:J3"/>
    <mergeCell ref="A4:B4"/>
    <mergeCell ref="C4:E4"/>
    <mergeCell ref="F4:G4"/>
    <mergeCell ref="H4:J4"/>
    <mergeCell ref="A1:B1"/>
    <mergeCell ref="C1:E1"/>
    <mergeCell ref="F1:G1"/>
    <mergeCell ref="H1:J1"/>
    <mergeCell ref="A2:B2"/>
    <mergeCell ref="C2:E2"/>
    <mergeCell ref="F2:G2"/>
    <mergeCell ref="H2:J2"/>
  </mergeCells>
  <conditionalFormatting sqref="C20:V20">
    <cfRule type="cellIs" dxfId="125" priority="20" operator="equal">
      <formula>"DECREASE"</formula>
    </cfRule>
    <cfRule type="cellIs" dxfId="124" priority="21" operator="equal">
      <formula>"INCREASE"</formula>
    </cfRule>
  </conditionalFormatting>
  <conditionalFormatting sqref="B27:B46">
    <cfRule type="cellIs" dxfId="123" priority="19" operator="greaterThan">
      <formula>$B$47</formula>
    </cfRule>
  </conditionalFormatting>
  <conditionalFormatting sqref="C27:C46">
    <cfRule type="cellIs" dxfId="122" priority="18" operator="greaterThan">
      <formula>$C$47</formula>
    </cfRule>
  </conditionalFormatting>
  <conditionalFormatting sqref="C18:V18">
    <cfRule type="cellIs" dxfId="121" priority="17" operator="equal">
      <formula>0</formula>
    </cfRule>
  </conditionalFormatting>
  <conditionalFormatting sqref="C17:V17">
    <cfRule type="cellIs" dxfId="120" priority="16" operator="equal">
      <formula>0</formula>
    </cfRule>
  </conditionalFormatting>
  <conditionalFormatting sqref="C19:V19">
    <cfRule type="cellIs" dxfId="119" priority="15" operator="equal">
      <formula>0</formula>
    </cfRule>
  </conditionalFormatting>
  <conditionalFormatting sqref="V27:W46">
    <cfRule type="cellIs" dxfId="118" priority="13" operator="greaterThanOrEqual">
      <formula>"OK"</formula>
    </cfRule>
    <cfRule type="cellIs" dxfId="117" priority="14" operator="equal">
      <formula>"NOT OK"</formula>
    </cfRule>
  </conditionalFormatting>
  <conditionalFormatting sqref="G27:G46">
    <cfRule type="cellIs" dxfId="116" priority="12" operator="greaterThan">
      <formula>$G$47</formula>
    </cfRule>
  </conditionalFormatting>
  <conditionalFormatting sqref="H27:H46">
    <cfRule type="cellIs" dxfId="115" priority="11" operator="greaterThan">
      <formula>$H$47</formula>
    </cfRule>
  </conditionalFormatting>
  <conditionalFormatting sqref="I27:I46">
    <cfRule type="cellIs" dxfId="114" priority="10" operator="greaterThan">
      <formula>$I$47</formula>
    </cfRule>
  </conditionalFormatting>
  <conditionalFormatting sqref="K27:K46">
    <cfRule type="cellIs" dxfId="113" priority="9" operator="greaterThan">
      <formula>$K$47</formula>
    </cfRule>
  </conditionalFormatting>
  <conditionalFormatting sqref="L27:L46">
    <cfRule type="cellIs" dxfId="112" priority="8" operator="greaterThan">
      <formula>$L$47</formula>
    </cfRule>
  </conditionalFormatting>
  <conditionalFormatting sqref="M27:M46">
    <cfRule type="cellIs" dxfId="111" priority="7" operator="greaterThan">
      <formula>$M$47</formula>
    </cfRule>
  </conditionalFormatting>
  <conditionalFormatting sqref="P27:P46">
    <cfRule type="cellIs" dxfId="110" priority="6" operator="greaterThan">
      <formula>$P$47</formula>
    </cfRule>
  </conditionalFormatting>
  <conditionalFormatting sqref="R27:R46">
    <cfRule type="cellIs" dxfId="109" priority="5" operator="greaterThan">
      <formula>$R$47</formula>
    </cfRule>
  </conditionalFormatting>
  <conditionalFormatting sqref="S27:S46">
    <cfRule type="cellIs" dxfId="108" priority="4" operator="greaterThan">
      <formula>$S$47</formula>
    </cfRule>
  </conditionalFormatting>
  <conditionalFormatting sqref="T27:T46">
    <cfRule type="cellIs" dxfId="107" priority="3" operator="greaterThan">
      <formula>$T$47</formula>
    </cfRule>
  </conditionalFormatting>
  <conditionalFormatting sqref="U27:U46">
    <cfRule type="cellIs" dxfId="106" priority="2" operator="greaterThan">
      <formula>$U$47</formula>
    </cfRule>
  </conditionalFormatting>
  <conditionalFormatting sqref="H5:J5">
    <cfRule type="cellIs" dxfId="105" priority="1" operator="lessThan">
      <formula>5</formula>
    </cfRule>
  </conditionalFormatting>
  <dataValidations count="2">
    <dataValidation type="list" showInputMessage="1" sqref="C23:U23" xr:uid="{00000000-0002-0000-0100-000000000000}">
      <formula1>$AB$2:$AB$8</formula1>
    </dataValidation>
    <dataValidation type="list" allowBlank="1" showInputMessage="1" showErrorMessage="1" sqref="H3:J3" xr:uid="{00000000-0002-0000-0100-000001000000}">
      <formula1>$AD$2:$AD$4</formula1>
    </dataValidation>
  </dataValidations>
  <pageMargins left="0.7" right="0.7" top="0.75" bottom="0.75" header="0.3" footer="0.3"/>
  <pageSetup paperSize="9" orientation="portrait" verticalDpi="0"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AF47"/>
  <sheetViews>
    <sheetView topLeftCell="A10" zoomScaleNormal="100" workbookViewId="0">
      <selection activeCell="C18" sqref="C18"/>
    </sheetView>
  </sheetViews>
  <sheetFormatPr defaultColWidth="13.1796875" defaultRowHeight="12.5" x14ac:dyDescent="0.35"/>
  <cols>
    <col min="1" max="2" width="13.1796875" style="12"/>
    <col min="3" max="3" width="18.7265625" style="12" bestFit="1" customWidth="1"/>
    <col min="4" max="4" width="20.26953125" style="12" bestFit="1" customWidth="1"/>
    <col min="5" max="22" width="21.26953125" style="12" customWidth="1"/>
    <col min="23" max="27" width="13.1796875" style="12"/>
    <col min="28" max="32" width="13.1796875" style="17"/>
    <col min="33" max="16384" width="13.1796875" style="12"/>
  </cols>
  <sheetData>
    <row r="1" spans="1:32" ht="14" x14ac:dyDescent="0.3">
      <c r="A1" s="85" t="s">
        <v>43</v>
      </c>
      <c r="B1" s="85"/>
      <c r="C1" s="98" t="str">
        <f>'Bolton Hill'!C1:E1</f>
        <v>PAN-008803</v>
      </c>
      <c r="D1" s="98"/>
      <c r="E1" s="98"/>
      <c r="F1" s="85" t="s">
        <v>47</v>
      </c>
      <c r="G1" s="85"/>
      <c r="H1" s="99" t="str">
        <f>'Bolton Hill'!H1:J1</f>
        <v>49.9 ha</v>
      </c>
      <c r="I1" s="99"/>
      <c r="J1" s="99"/>
      <c r="AB1" s="45"/>
      <c r="AC1" s="45"/>
      <c r="AD1" s="45"/>
      <c r="AE1" s="45" t="s">
        <v>91</v>
      </c>
      <c r="AF1" s="45" t="s">
        <v>92</v>
      </c>
    </row>
    <row r="2" spans="1:32" ht="14" x14ac:dyDescent="0.3">
      <c r="A2" s="85" t="s">
        <v>106</v>
      </c>
      <c r="B2" s="85"/>
      <c r="C2" s="100" t="str">
        <f>'Bolton Hill'!C2:E2</f>
        <v>RP3596ET</v>
      </c>
      <c r="D2" s="98"/>
      <c r="E2" s="98"/>
      <c r="F2" s="85" t="s">
        <v>52</v>
      </c>
      <c r="G2" s="85"/>
      <c r="H2" s="88" t="s">
        <v>117</v>
      </c>
      <c r="I2" s="88"/>
      <c r="J2" s="88"/>
      <c r="AB2" s="46" t="s">
        <v>61</v>
      </c>
      <c r="AC2" s="46" t="s">
        <v>80</v>
      </c>
      <c r="AD2" s="45" t="s">
        <v>88</v>
      </c>
      <c r="AE2" s="45" t="s">
        <v>73</v>
      </c>
      <c r="AF2" s="45">
        <v>8.4</v>
      </c>
    </row>
    <row r="3" spans="1:32" ht="14" x14ac:dyDescent="0.3">
      <c r="A3" s="96" t="s">
        <v>44</v>
      </c>
      <c r="B3" s="97"/>
      <c r="C3" s="99" t="str">
        <f>'Bolton Hill'!C3:E3</f>
        <v>Mr Bryan Llewellyn</v>
      </c>
      <c r="D3" s="99"/>
      <c r="E3" s="99"/>
      <c r="F3" s="85" t="s">
        <v>107</v>
      </c>
      <c r="G3" s="85"/>
      <c r="H3" s="88" t="s">
        <v>90</v>
      </c>
      <c r="I3" s="88"/>
      <c r="J3" s="88"/>
      <c r="AB3" s="46" t="s">
        <v>62</v>
      </c>
      <c r="AC3" s="46" t="s">
        <v>81</v>
      </c>
      <c r="AD3" s="45" t="s">
        <v>89</v>
      </c>
      <c r="AE3" s="45" t="s">
        <v>74</v>
      </c>
      <c r="AF3" s="45">
        <v>8.6</v>
      </c>
    </row>
    <row r="4" spans="1:32" ht="14" x14ac:dyDescent="0.3">
      <c r="A4" s="85" t="s">
        <v>0</v>
      </c>
      <c r="B4" s="85"/>
      <c r="C4" s="99" t="str">
        <f>'Bolton Hill'!C4:E4</f>
        <v>Abergelli Farm, Felindre, Swansea, SA5 7NN</v>
      </c>
      <c r="D4" s="99"/>
      <c r="E4" s="99"/>
      <c r="F4" s="87" t="s">
        <v>1</v>
      </c>
      <c r="G4" s="87"/>
      <c r="H4" s="88" t="s">
        <v>123</v>
      </c>
      <c r="I4" s="88"/>
      <c r="J4" s="88"/>
      <c r="AB4" s="46" t="s">
        <v>57</v>
      </c>
      <c r="AC4" s="47" t="s">
        <v>82</v>
      </c>
      <c r="AD4" s="45" t="s">
        <v>90</v>
      </c>
      <c r="AE4" s="45" t="s">
        <v>75</v>
      </c>
      <c r="AF4" s="45">
        <v>8.8000000000000007</v>
      </c>
    </row>
    <row r="5" spans="1:32" ht="14" x14ac:dyDescent="0.3">
      <c r="A5" s="85" t="s">
        <v>51</v>
      </c>
      <c r="B5" s="85"/>
      <c r="C5" s="99" t="str">
        <f>'Bolton Hill'!C5:E5</f>
        <v>Rhiannon Smith</v>
      </c>
      <c r="D5" s="99"/>
      <c r="E5" s="99"/>
      <c r="F5" s="85" t="s">
        <v>45</v>
      </c>
      <c r="G5" s="85"/>
      <c r="H5" s="88">
        <v>7.5</v>
      </c>
      <c r="I5" s="88"/>
      <c r="J5" s="88"/>
      <c r="AB5" s="46" t="s">
        <v>58</v>
      </c>
      <c r="AC5" s="47" t="s">
        <v>83</v>
      </c>
      <c r="AD5" s="45"/>
      <c r="AE5" s="45" t="s">
        <v>93</v>
      </c>
      <c r="AF5" s="45">
        <v>15.1</v>
      </c>
    </row>
    <row r="6" spans="1:32" s="17" customFormat="1" ht="14" x14ac:dyDescent="0.3">
      <c r="A6" s="13"/>
      <c r="B6" s="13"/>
      <c r="C6" s="14"/>
      <c r="D6" s="14"/>
      <c r="E6" s="14"/>
      <c r="F6" s="15"/>
      <c r="G6" s="15"/>
      <c r="H6" s="16"/>
      <c r="I6" s="16"/>
      <c r="J6" s="16"/>
      <c r="AB6" s="48" t="s">
        <v>59</v>
      </c>
      <c r="AC6" s="49" t="s">
        <v>84</v>
      </c>
      <c r="AD6" s="50"/>
      <c r="AE6" s="50" t="s">
        <v>76</v>
      </c>
      <c r="AF6" s="50">
        <v>1.4</v>
      </c>
    </row>
    <row r="7" spans="1:32" s="32" customFormat="1" ht="14" x14ac:dyDescent="0.3">
      <c r="A7" s="86" t="s">
        <v>68</v>
      </c>
      <c r="B7" s="86"/>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51"/>
      <c r="AD7" s="45"/>
      <c r="AE7" s="45" t="s">
        <v>97</v>
      </c>
      <c r="AF7" s="45">
        <v>1.7</v>
      </c>
    </row>
    <row r="8" spans="1:32" ht="14" x14ac:dyDescent="0.3">
      <c r="A8" s="85" t="s">
        <v>2</v>
      </c>
      <c r="B8" s="85"/>
      <c r="C8" s="56">
        <f>'Bolton Hill'!C8</f>
        <v>1294</v>
      </c>
      <c r="D8" s="56">
        <f>'Bolton Hill'!D8</f>
        <v>2225</v>
      </c>
      <c r="E8" s="56">
        <f>'Bolton Hill'!E8</f>
        <v>3210</v>
      </c>
      <c r="F8" s="56">
        <f>'Bolton Hill'!F8</f>
        <v>3732</v>
      </c>
      <c r="G8" s="56">
        <f>'Bolton Hill'!G8</f>
        <v>4144</v>
      </c>
      <c r="H8" s="56">
        <f>'Bolton Hill'!H8</f>
        <v>5867</v>
      </c>
      <c r="I8" s="56">
        <f>'Bolton Hill'!I8</f>
        <v>1808</v>
      </c>
      <c r="J8" s="56">
        <f>'Bolton Hill'!J8</f>
        <v>16</v>
      </c>
      <c r="K8" s="56">
        <f>'Bolton Hill'!K8</f>
        <v>17</v>
      </c>
      <c r="L8" s="56">
        <f>'Bolton Hill'!L8</f>
        <v>18</v>
      </c>
      <c r="M8" s="56">
        <f>'Bolton Hill'!M8</f>
        <v>24</v>
      </c>
      <c r="N8" s="56">
        <f>'Bolton Hill'!N8</f>
        <v>25</v>
      </c>
      <c r="O8" s="56">
        <f>'Bolton Hill'!O8</f>
        <v>26</v>
      </c>
      <c r="P8" s="56">
        <f>'Bolton Hill'!P8</f>
        <v>27</v>
      </c>
      <c r="Q8" s="56">
        <f>'Bolton Hill'!Q8</f>
        <v>33</v>
      </c>
      <c r="R8" s="56">
        <f>'Bolton Hill'!R8</f>
        <v>34</v>
      </c>
      <c r="S8" s="56">
        <f>'Bolton Hill'!S8</f>
        <v>35</v>
      </c>
      <c r="T8" s="56" t="str">
        <f>'Bolton Hill'!T8</f>
        <v>36a</v>
      </c>
      <c r="U8" s="56">
        <f>'Bolton Hill'!U8</f>
        <v>37</v>
      </c>
      <c r="V8" s="56">
        <f>'Bolton Hill'!V8</f>
        <v>0</v>
      </c>
      <c r="AB8" s="52"/>
      <c r="AC8" s="51"/>
      <c r="AD8" s="45"/>
      <c r="AE8" s="45" t="s">
        <v>98</v>
      </c>
      <c r="AF8" s="45">
        <v>2.1</v>
      </c>
    </row>
    <row r="9" spans="1:32" ht="14" x14ac:dyDescent="0.3">
      <c r="A9" s="85" t="s">
        <v>3</v>
      </c>
      <c r="B9" s="85"/>
      <c r="C9" s="56" t="str">
        <f>'Bolton Hill'!C9</f>
        <v>M</v>
      </c>
      <c r="D9" s="56" t="str">
        <f>'Bolton Hill'!D9</f>
        <v>M</v>
      </c>
      <c r="E9" s="56" t="str">
        <f>'Bolton Hill'!E9</f>
        <v>M</v>
      </c>
      <c r="F9" s="56" t="str">
        <f>'Bolton Hill'!F9</f>
        <v>M</v>
      </c>
      <c r="G9" s="56" t="str">
        <f>'Bolton Hill'!G9</f>
        <v>M</v>
      </c>
      <c r="H9" s="56" t="str">
        <f>'Bolton Hill'!H9</f>
        <v>M</v>
      </c>
      <c r="I9" s="56" t="str">
        <f>'Bolton Hill'!I9</f>
        <v>M</v>
      </c>
      <c r="J9" s="56" t="str">
        <f>'Bolton Hill'!J9</f>
        <v>M</v>
      </c>
      <c r="K9" s="56" t="str">
        <f>'Bolton Hill'!K9</f>
        <v>M</v>
      </c>
      <c r="L9" s="56" t="str">
        <f>'Bolton Hill'!L9</f>
        <v>M</v>
      </c>
      <c r="M9" s="56" t="str">
        <f>'Bolton Hill'!M9</f>
        <v>M</v>
      </c>
      <c r="N9" s="56" t="str">
        <f>'Bolton Hill'!N9</f>
        <v>M</v>
      </c>
      <c r="O9" s="56" t="str">
        <f>'Bolton Hill'!O9</f>
        <v>M</v>
      </c>
      <c r="P9" s="56" t="str">
        <f>'Bolton Hill'!P9</f>
        <v>M</v>
      </c>
      <c r="Q9" s="56" t="str">
        <f>'Bolton Hill'!Q9</f>
        <v>M</v>
      </c>
      <c r="R9" s="56" t="str">
        <f>'Bolton Hill'!R9</f>
        <v>M</v>
      </c>
      <c r="S9" s="56" t="str">
        <f>'Bolton Hill'!S9</f>
        <v>M</v>
      </c>
      <c r="T9" s="56" t="str">
        <f>'Bolton Hill'!T9</f>
        <v>M</v>
      </c>
      <c r="U9" s="56" t="str">
        <f>'Bolton Hill'!U9</f>
        <v>M</v>
      </c>
      <c r="V9" s="56">
        <f>'Bolton Hill'!V9</f>
        <v>0</v>
      </c>
      <c r="AB9" s="46"/>
      <c r="AC9" s="51"/>
      <c r="AD9" s="45"/>
      <c r="AE9" s="45" t="s">
        <v>77</v>
      </c>
      <c r="AF9" s="45">
        <v>5.9</v>
      </c>
    </row>
    <row r="10" spans="1:32" ht="14" x14ac:dyDescent="0.3">
      <c r="A10" s="85" t="s">
        <v>4</v>
      </c>
      <c r="B10" s="85"/>
      <c r="C10" s="56">
        <f>'Bolton Hill'!C10</f>
        <v>7</v>
      </c>
      <c r="D10" s="56">
        <f>'Bolton Hill'!D10</f>
        <v>7.6</v>
      </c>
      <c r="E10" s="56">
        <f>'Bolton Hill'!E10</f>
        <v>7.3</v>
      </c>
      <c r="F10" s="56">
        <f>'Bolton Hill'!F10</f>
        <v>7.5</v>
      </c>
      <c r="G10" s="56">
        <f>'Bolton Hill'!G10</f>
        <v>7.7</v>
      </c>
      <c r="H10" s="56">
        <f>'Bolton Hill'!H10</f>
        <v>7.9</v>
      </c>
      <c r="I10" s="56">
        <f>'Bolton Hill'!I10</f>
        <v>6.4</v>
      </c>
      <c r="J10" s="56">
        <f>'Bolton Hill'!J10</f>
        <v>8.4</v>
      </c>
      <c r="K10" s="56">
        <f>'Bolton Hill'!K10</f>
        <v>8.4</v>
      </c>
      <c r="L10" s="56">
        <f>'Bolton Hill'!L10</f>
        <v>8.6</v>
      </c>
      <c r="M10" s="56">
        <f>'Bolton Hill'!M10</f>
        <v>8.1999999999999993</v>
      </c>
      <c r="N10" s="56">
        <f>'Bolton Hill'!N10</f>
        <v>8.1999999999999993</v>
      </c>
      <c r="O10" s="56">
        <f>'Bolton Hill'!O10</f>
        <v>7.6</v>
      </c>
      <c r="P10" s="56">
        <f>'Bolton Hill'!P10</f>
        <v>7.2</v>
      </c>
      <c r="Q10" s="56">
        <f>'Bolton Hill'!Q10</f>
        <v>7.1</v>
      </c>
      <c r="R10" s="56">
        <f>'Bolton Hill'!R10</f>
        <v>7.1</v>
      </c>
      <c r="S10" s="56">
        <f>'Bolton Hill'!S10</f>
        <v>7</v>
      </c>
      <c r="T10" s="56">
        <f>'Bolton Hill'!T10</f>
        <v>7.9</v>
      </c>
      <c r="U10" s="56">
        <f>'Bolton Hill'!U10</f>
        <v>8</v>
      </c>
      <c r="V10" s="56">
        <f>'Bolton Hill'!V10</f>
        <v>0</v>
      </c>
      <c r="AB10" s="46"/>
      <c r="AC10" s="51"/>
      <c r="AD10" s="45"/>
      <c r="AE10" s="45" t="s">
        <v>78</v>
      </c>
      <c r="AF10" s="45">
        <v>1.4</v>
      </c>
    </row>
    <row r="11" spans="1:32" ht="13" x14ac:dyDescent="0.35">
      <c r="A11" s="85" t="s">
        <v>5</v>
      </c>
      <c r="B11" s="85"/>
      <c r="C11" s="56">
        <f>'Bolton Hill'!C11</f>
        <v>0</v>
      </c>
      <c r="D11" s="56">
        <f>'Bolton Hill'!D11</f>
        <v>0</v>
      </c>
      <c r="E11" s="56">
        <f>'Bolton Hill'!E11</f>
        <v>0</v>
      </c>
      <c r="F11" s="56">
        <f>'Bolton Hill'!F11</f>
        <v>0</v>
      </c>
      <c r="G11" s="56">
        <f>'Bolton Hill'!G11</f>
        <v>0</v>
      </c>
      <c r="H11" s="56">
        <f>'Bolton Hill'!H11</f>
        <v>0</v>
      </c>
      <c r="I11" s="56">
        <f>'Bolton Hill'!I11</f>
        <v>2</v>
      </c>
      <c r="J11" s="56">
        <f>'Bolton Hill'!J11</f>
        <v>1</v>
      </c>
      <c r="K11" s="56">
        <f>'Bolton Hill'!K11</f>
        <v>0</v>
      </c>
      <c r="L11" s="56">
        <f>'Bolton Hill'!L11</f>
        <v>1</v>
      </c>
      <c r="M11" s="56">
        <f>'Bolton Hill'!M11</f>
        <v>0</v>
      </c>
      <c r="N11" s="56">
        <f>'Bolton Hill'!N11</f>
        <v>0</v>
      </c>
      <c r="O11" s="56">
        <f>'Bolton Hill'!O11</f>
        <v>1</v>
      </c>
      <c r="P11" s="56">
        <f>'Bolton Hill'!P11</f>
        <v>1</v>
      </c>
      <c r="Q11" s="56">
        <f>'Bolton Hill'!Q11</f>
        <v>1</v>
      </c>
      <c r="R11" s="56">
        <f>'Bolton Hill'!R11</f>
        <v>1</v>
      </c>
      <c r="S11" s="56">
        <f>'Bolton Hill'!S11</f>
        <v>0</v>
      </c>
      <c r="T11" s="56">
        <f>'Bolton Hill'!T11</f>
        <v>0</v>
      </c>
      <c r="U11" s="56">
        <f>'Bolton Hill'!U11</f>
        <v>0</v>
      </c>
      <c r="V11" s="56">
        <f>'Bolton Hill'!V11</f>
        <v>0</v>
      </c>
      <c r="AB11" s="12"/>
      <c r="AC11" s="12"/>
      <c r="AD11" s="12"/>
      <c r="AE11" s="12"/>
      <c r="AF11" s="12"/>
    </row>
    <row r="12" spans="1:32" ht="14" x14ac:dyDescent="0.3">
      <c r="A12" s="85" t="s">
        <v>6</v>
      </c>
      <c r="B12" s="85"/>
      <c r="C12" s="56">
        <f>'Bolton Hill'!C12</f>
        <v>1</v>
      </c>
      <c r="D12" s="56">
        <f>'Bolton Hill'!D12</f>
        <v>1</v>
      </c>
      <c r="E12" s="56">
        <f>'Bolton Hill'!E12</f>
        <v>1</v>
      </c>
      <c r="F12" s="56">
        <f>'Bolton Hill'!F12</f>
        <v>1</v>
      </c>
      <c r="G12" s="56">
        <f>'Bolton Hill'!G12</f>
        <v>1</v>
      </c>
      <c r="H12" s="56">
        <f>'Bolton Hill'!H12</f>
        <v>1</v>
      </c>
      <c r="I12" s="56">
        <f>'Bolton Hill'!I12</f>
        <v>2</v>
      </c>
      <c r="J12" s="56">
        <f>'Bolton Hill'!J12</f>
        <v>1</v>
      </c>
      <c r="K12" s="56">
        <f>'Bolton Hill'!K12</f>
        <v>1</v>
      </c>
      <c r="L12" s="56">
        <f>'Bolton Hill'!L12</f>
        <v>1</v>
      </c>
      <c r="M12" s="56">
        <f>'Bolton Hill'!M12</f>
        <v>1</v>
      </c>
      <c r="N12" s="56">
        <f>'Bolton Hill'!N12</f>
        <v>1</v>
      </c>
      <c r="O12" s="56">
        <f>'Bolton Hill'!O12</f>
        <v>2</v>
      </c>
      <c r="P12" s="56">
        <f>'Bolton Hill'!P12</f>
        <v>1</v>
      </c>
      <c r="Q12" s="56">
        <f>'Bolton Hill'!Q12</f>
        <v>1</v>
      </c>
      <c r="R12" s="56">
        <f>'Bolton Hill'!R12</f>
        <v>2</v>
      </c>
      <c r="S12" s="56">
        <f>'Bolton Hill'!S12</f>
        <v>1</v>
      </c>
      <c r="T12" s="56">
        <f>'Bolton Hill'!T12</f>
        <v>1</v>
      </c>
      <c r="U12" s="56">
        <f>'Bolton Hill'!U12</f>
        <v>1</v>
      </c>
      <c r="V12" s="56">
        <f>'Bolton Hill'!V12</f>
        <v>0</v>
      </c>
      <c r="AB12" s="46"/>
      <c r="AC12" s="51"/>
      <c r="AD12" s="45"/>
      <c r="AE12" s="45"/>
      <c r="AF12" s="45"/>
    </row>
    <row r="13" spans="1:32" ht="14" x14ac:dyDescent="0.3">
      <c r="A13" s="85" t="s">
        <v>7</v>
      </c>
      <c r="B13" s="85"/>
      <c r="C13" s="56">
        <f>'Bolton Hill'!C13</f>
        <v>2</v>
      </c>
      <c r="D13" s="56">
        <f>'Bolton Hill'!D13</f>
        <v>3</v>
      </c>
      <c r="E13" s="56">
        <f>'Bolton Hill'!E13</f>
        <v>2</v>
      </c>
      <c r="F13" s="56">
        <f>'Bolton Hill'!F13</f>
        <v>2</v>
      </c>
      <c r="G13" s="56">
        <f>'Bolton Hill'!G13</f>
        <v>3</v>
      </c>
      <c r="H13" s="56">
        <f>'Bolton Hill'!H13</f>
        <v>3</v>
      </c>
      <c r="I13" s="56">
        <f>'Bolton Hill'!I13</f>
        <v>4</v>
      </c>
      <c r="J13" s="56">
        <f>'Bolton Hill'!J13</f>
        <v>6</v>
      </c>
      <c r="K13" s="56">
        <f>'Bolton Hill'!K13</f>
        <v>5</v>
      </c>
      <c r="L13" s="56">
        <f>'Bolton Hill'!L13</f>
        <v>6</v>
      </c>
      <c r="M13" s="56">
        <f>'Bolton Hill'!M13</f>
        <v>3</v>
      </c>
      <c r="N13" s="56">
        <f>'Bolton Hill'!N13</f>
        <v>4</v>
      </c>
      <c r="O13" s="56">
        <f>'Bolton Hill'!O13</f>
        <v>5</v>
      </c>
      <c r="P13" s="56">
        <f>'Bolton Hill'!P13</f>
        <v>4</v>
      </c>
      <c r="Q13" s="56">
        <f>'Bolton Hill'!Q13</f>
        <v>5</v>
      </c>
      <c r="R13" s="56">
        <f>'Bolton Hill'!R13</f>
        <v>6</v>
      </c>
      <c r="S13" s="56">
        <f>'Bolton Hill'!S13</f>
        <v>5</v>
      </c>
      <c r="T13" s="56">
        <f>'Bolton Hill'!T13</f>
        <v>3</v>
      </c>
      <c r="U13" s="56">
        <f>'Bolton Hill'!U13</f>
        <v>3</v>
      </c>
      <c r="V13" s="56">
        <f>'Bolton Hill'!V13</f>
        <v>0</v>
      </c>
      <c r="AB13" s="46"/>
      <c r="AC13" s="51"/>
      <c r="AD13" s="45"/>
      <c r="AE13" s="45"/>
      <c r="AF13" s="45"/>
    </row>
    <row r="14" spans="1:32" ht="13" x14ac:dyDescent="0.35">
      <c r="A14" s="95" t="s">
        <v>8</v>
      </c>
      <c r="B14" s="95"/>
      <c r="C14" s="57" t="str">
        <f>'Bolton Hill'!C14</f>
        <v>Grass Silage (25% DM)</v>
      </c>
      <c r="D14" s="57" t="str">
        <f>'Bolton Hill'!D14</f>
        <v>Grass Silage (25% DM)</v>
      </c>
      <c r="E14" s="57" t="str">
        <f>'Bolton Hill'!E14</f>
        <v>Grass Silage (25% DM)</v>
      </c>
      <c r="F14" s="57" t="str">
        <f>'Bolton Hill'!F14</f>
        <v>Grass Silage (25% DM)</v>
      </c>
      <c r="G14" s="57" t="str">
        <f>'Bolton Hill'!G14</f>
        <v>Grass Silage (25% DM)</v>
      </c>
      <c r="H14" s="57" t="str">
        <f>'Bolton Hill'!H14</f>
        <v>Grass Silage (25% DM)</v>
      </c>
      <c r="I14" s="57" t="str">
        <f>'Bolton Hill'!I14</f>
        <v>Grass Silage (25% DM)</v>
      </c>
      <c r="J14" s="57" t="str">
        <f>'Bolton Hill'!J14</f>
        <v>Grass Silage (25% DM)</v>
      </c>
      <c r="K14" s="57" t="str">
        <f>'Bolton Hill'!K14</f>
        <v>Grass Silage (25% DM)</v>
      </c>
      <c r="L14" s="57" t="str">
        <f>'Bolton Hill'!L14</f>
        <v>Grass Silage (25% DM)</v>
      </c>
      <c r="M14" s="57" t="str">
        <f>'Bolton Hill'!M14</f>
        <v>Grass Silage (25% DM)</v>
      </c>
      <c r="N14" s="57" t="str">
        <f>'Bolton Hill'!N14</f>
        <v>Grass Silage (25% DM)</v>
      </c>
      <c r="O14" s="57" t="str">
        <f>'Bolton Hill'!O14</f>
        <v>Grass Silage (25% DM)</v>
      </c>
      <c r="P14" s="57" t="str">
        <f>'Bolton Hill'!P14</f>
        <v>Grass Silage (25% DM)</v>
      </c>
      <c r="Q14" s="57" t="str">
        <f>'Bolton Hill'!Q14</f>
        <v>Grass Silage (25% DM)</v>
      </c>
      <c r="R14" s="57" t="str">
        <f>'Bolton Hill'!R14</f>
        <v>Grass Silage (25% DM)</v>
      </c>
      <c r="S14" s="57" t="str">
        <f>'Bolton Hill'!S14</f>
        <v>Grass Silage (25% DM)</v>
      </c>
      <c r="T14" s="57" t="str">
        <f>'Bolton Hill'!T14</f>
        <v>Grass Silage (25% DM)</v>
      </c>
      <c r="U14" s="57" t="str">
        <f>'Bolton Hill'!U14</f>
        <v>Grass Silage (25% DM)</v>
      </c>
      <c r="V14" s="57">
        <f>'Bolton Hill'!V14</f>
        <v>0</v>
      </c>
    </row>
    <row r="15" spans="1:32" ht="13" x14ac:dyDescent="0.35">
      <c r="A15" s="87" t="s">
        <v>9</v>
      </c>
      <c r="B15" s="87"/>
      <c r="C15" s="56">
        <f>'Bolton Hill'!C15</f>
        <v>32</v>
      </c>
      <c r="D15" s="56">
        <f>'Bolton Hill'!D15</f>
        <v>32</v>
      </c>
      <c r="E15" s="56">
        <f>'Bolton Hill'!E15</f>
        <v>32</v>
      </c>
      <c r="F15" s="56">
        <f>'Bolton Hill'!F15</f>
        <v>32</v>
      </c>
      <c r="G15" s="56">
        <f>'Bolton Hill'!G15</f>
        <v>32</v>
      </c>
      <c r="H15" s="56">
        <f>'Bolton Hill'!H15</f>
        <v>32</v>
      </c>
      <c r="I15" s="56">
        <f>'Bolton Hill'!I15</f>
        <v>32</v>
      </c>
      <c r="J15" s="56">
        <f>'Bolton Hill'!J15</f>
        <v>32</v>
      </c>
      <c r="K15" s="56">
        <f>'Bolton Hill'!K15</f>
        <v>32</v>
      </c>
      <c r="L15" s="56">
        <f>'Bolton Hill'!L15</f>
        <v>32</v>
      </c>
      <c r="M15" s="56">
        <f>'Bolton Hill'!M15</f>
        <v>32</v>
      </c>
      <c r="N15" s="56">
        <f>'Bolton Hill'!N15</f>
        <v>32</v>
      </c>
      <c r="O15" s="56">
        <f>'Bolton Hill'!O15</f>
        <v>32</v>
      </c>
      <c r="P15" s="56">
        <f>'Bolton Hill'!P15</f>
        <v>32</v>
      </c>
      <c r="Q15" s="56">
        <f>'Bolton Hill'!Q15</f>
        <v>32</v>
      </c>
      <c r="R15" s="56">
        <f>'Bolton Hill'!R15</f>
        <v>32</v>
      </c>
      <c r="S15" s="56">
        <f>'Bolton Hill'!S15</f>
        <v>32</v>
      </c>
      <c r="T15" s="56">
        <f>'Bolton Hill'!T15</f>
        <v>32</v>
      </c>
      <c r="U15" s="56">
        <f>'Bolton Hill'!U15</f>
        <v>32</v>
      </c>
      <c r="V15" s="56">
        <f>'Bolton Hill'!V15</f>
        <v>0</v>
      </c>
    </row>
    <row r="16" spans="1:32" ht="13" x14ac:dyDescent="0.35">
      <c r="A16" s="95" t="s">
        <v>46</v>
      </c>
      <c r="B16" s="95"/>
      <c r="C16" s="57" t="str">
        <f>'Bolton Hill'!C16</f>
        <v>Medium/Clay</v>
      </c>
      <c r="D16" s="57" t="str">
        <f>'Bolton Hill'!D16</f>
        <v>Medium/Clay</v>
      </c>
      <c r="E16" s="57" t="str">
        <f>'Bolton Hill'!E16</f>
        <v>Medium/Clay</v>
      </c>
      <c r="F16" s="57" t="str">
        <f>'Bolton Hill'!F16</f>
        <v>Medium/Clay</v>
      </c>
      <c r="G16" s="57" t="str">
        <f>'Bolton Hill'!G16</f>
        <v>Medium/Clay</v>
      </c>
      <c r="H16" s="57" t="str">
        <f>'Bolton Hill'!H16</f>
        <v>Medium/Clay</v>
      </c>
      <c r="I16" s="57" t="str">
        <f>'Bolton Hill'!I16</f>
        <v>Medium/Clay</v>
      </c>
      <c r="J16" s="57" t="str">
        <f>'Bolton Hill'!J16</f>
        <v>Medium/Clay</v>
      </c>
      <c r="K16" s="57" t="str">
        <f>'Bolton Hill'!K16</f>
        <v>Medium/Clay</v>
      </c>
      <c r="L16" s="57" t="str">
        <f>'Bolton Hill'!L16</f>
        <v>Medium/Clay</v>
      </c>
      <c r="M16" s="57" t="str">
        <f>'Bolton Hill'!M16</f>
        <v>Medium/Clay</v>
      </c>
      <c r="N16" s="57" t="str">
        <f>'Bolton Hill'!N16</f>
        <v>Medium/Clay</v>
      </c>
      <c r="O16" s="57" t="str">
        <f>'Bolton Hill'!O16</f>
        <v>Medium/Clay</v>
      </c>
      <c r="P16" s="57" t="str">
        <f>'Bolton Hill'!P16</f>
        <v>Medium/Clay</v>
      </c>
      <c r="Q16" s="57" t="str">
        <f>'Bolton Hill'!Q16</f>
        <v>Medium/Clay</v>
      </c>
      <c r="R16" s="57" t="str">
        <f>'Bolton Hill'!R16</f>
        <v>Medium/Clay</v>
      </c>
      <c r="S16" s="57" t="str">
        <f>'Bolton Hill'!S16</f>
        <v>Medium/Clay</v>
      </c>
      <c r="T16" s="57" t="str">
        <f>'Bolton Hill'!T16</f>
        <v>Medium/Clay</v>
      </c>
      <c r="U16" s="57" t="str">
        <f>'Bolton Hill'!U16</f>
        <v>Medium/Clay</v>
      </c>
      <c r="V16" s="57">
        <f>'Bolton Hill'!V16</f>
        <v>0</v>
      </c>
    </row>
    <row r="17" spans="1:32" s="31" customFormat="1" ht="13" x14ac:dyDescent="0.35">
      <c r="A17" s="86" t="s">
        <v>79</v>
      </c>
      <c r="B17" s="86"/>
      <c r="C17" s="42">
        <f>IF(C$14="Winter wheat/barley",8.4,IF(C$14="Spring wheat/barley",8.6,IF(C$14="Winter/spring oats",8.8, IF(C$14="Oilseed Rape",15.1,IF(C$14="Grass fresh (15%-20% DM)",1.4,IF(C$14="Grass Silage (25% DM)",1.7,IF(C$14="Grass Silage (30%)",2.1,IF(C$14="Hay (86% DM)",5.9,IF(C$14="Maize",1.4,IF(C$14="Fodder beet",0.7,IF(C$14="Haylege (45% DM)",3.2,"0")))))))))))*C15</f>
        <v>54.4</v>
      </c>
      <c r="D17" s="42">
        <f t="shared" ref="D17:V17" si="0">IF(D$14="Winter wheat/barley",8.4,IF(D$14="Spring wheat/barley",8.6,IF(D$14="Winter/spring oats",8.8, IF(D$14="Oilseed Rape",15.1,IF(D$14="Grass fresh (15%-20% DM)",1.4,IF(D$14="Grass Silage (25% DM)",1.7,IF(D$14="Grass Silage (30%)",2.1,IF(D$14="Hay (86% DM)",5.9,IF(D$14="Maize",1.4,IF(D$14="Fodder beet",0.7,IF(D$14="Haylege (45% DM)",3.2,"0")))))))))))*D15</f>
        <v>54.4</v>
      </c>
      <c r="E17" s="42">
        <f t="shared" si="0"/>
        <v>54.4</v>
      </c>
      <c r="F17" s="42">
        <f t="shared" si="0"/>
        <v>54.4</v>
      </c>
      <c r="G17" s="42">
        <f t="shared" si="0"/>
        <v>54.4</v>
      </c>
      <c r="H17" s="42">
        <f t="shared" si="0"/>
        <v>54.4</v>
      </c>
      <c r="I17" s="42">
        <f t="shared" si="0"/>
        <v>54.4</v>
      </c>
      <c r="J17" s="42">
        <f t="shared" si="0"/>
        <v>54.4</v>
      </c>
      <c r="K17" s="42">
        <f t="shared" si="0"/>
        <v>54.4</v>
      </c>
      <c r="L17" s="42">
        <f t="shared" si="0"/>
        <v>54.4</v>
      </c>
      <c r="M17" s="42">
        <f t="shared" si="0"/>
        <v>54.4</v>
      </c>
      <c r="N17" s="42">
        <f t="shared" si="0"/>
        <v>54.4</v>
      </c>
      <c r="O17" s="42">
        <f t="shared" si="0"/>
        <v>54.4</v>
      </c>
      <c r="P17" s="42">
        <f t="shared" si="0"/>
        <v>54.4</v>
      </c>
      <c r="Q17" s="42">
        <f t="shared" si="0"/>
        <v>54.4</v>
      </c>
      <c r="R17" s="42">
        <f t="shared" si="0"/>
        <v>54.4</v>
      </c>
      <c r="S17" s="42">
        <f t="shared" si="0"/>
        <v>54.4</v>
      </c>
      <c r="T17" s="42">
        <f t="shared" si="0"/>
        <v>54.4</v>
      </c>
      <c r="U17" s="42">
        <f t="shared" si="0"/>
        <v>54.4</v>
      </c>
      <c r="V17" s="42">
        <f t="shared" si="0"/>
        <v>0</v>
      </c>
      <c r="AB17" s="53"/>
      <c r="AC17" s="53"/>
      <c r="AD17" s="53"/>
      <c r="AE17" s="53"/>
      <c r="AF17" s="53"/>
    </row>
    <row r="18" spans="1:32" s="31" customFormat="1" ht="15" customHeight="1" x14ac:dyDescent="0.35">
      <c r="A18" s="86" t="s">
        <v>23</v>
      </c>
      <c r="B18" s="86"/>
      <c r="C18" s="43">
        <f>$D27</f>
        <v>63.884534999999993</v>
      </c>
      <c r="D18" s="43">
        <f>$D28</f>
        <v>63.884534999999993</v>
      </c>
      <c r="E18" s="43">
        <f>$D29</f>
        <v>63.884534999999993</v>
      </c>
      <c r="F18" s="43">
        <f>$D30</f>
        <v>63.884534999999993</v>
      </c>
      <c r="G18" s="43">
        <f>$D31</f>
        <v>63.884534999999993</v>
      </c>
      <c r="H18" s="43">
        <f>$D32</f>
        <v>63.884534999999993</v>
      </c>
      <c r="I18" s="43">
        <f>$D33</f>
        <v>47.91340125</v>
      </c>
      <c r="J18" s="43">
        <f>$D34</f>
        <v>63.884534999999993</v>
      </c>
      <c r="K18" s="43">
        <f>$D35</f>
        <v>63.884534999999993</v>
      </c>
      <c r="L18" s="43">
        <f>$D36</f>
        <v>63.884534999999993</v>
      </c>
      <c r="M18" s="43">
        <f>$D37</f>
        <v>63.884534999999993</v>
      </c>
      <c r="N18" s="43">
        <f>$D38</f>
        <v>63.884534999999993</v>
      </c>
      <c r="O18" s="43">
        <f>$D39</f>
        <v>63.884534999999993</v>
      </c>
      <c r="P18" s="43">
        <f>$D40</f>
        <v>63.884534999999993</v>
      </c>
      <c r="Q18" s="43">
        <f>$D41</f>
        <v>63.884534999999993</v>
      </c>
      <c r="R18" s="43">
        <f>$D42</f>
        <v>63.884534999999993</v>
      </c>
      <c r="S18" s="43">
        <f>$D43</f>
        <v>63.884534999999993</v>
      </c>
      <c r="T18" s="43">
        <f>$D44</f>
        <v>63.884534999999993</v>
      </c>
      <c r="U18" s="43">
        <f>$D45</f>
        <v>63.884534999999993</v>
      </c>
      <c r="V18" s="43">
        <f>$D46</f>
        <v>0</v>
      </c>
      <c r="AB18" s="53"/>
      <c r="AC18" s="53"/>
      <c r="AD18" s="53"/>
      <c r="AE18" s="53"/>
      <c r="AF18" s="53"/>
    </row>
    <row r="19" spans="1:32" s="31" customFormat="1" ht="15" customHeight="1" x14ac:dyDescent="0.35">
      <c r="A19" s="86" t="s">
        <v>86</v>
      </c>
      <c r="B19" s="86"/>
      <c r="C19" s="43">
        <f>C18-C17</f>
        <v>9.4845349999999939</v>
      </c>
      <c r="D19" s="43">
        <f t="shared" ref="D19:V19" si="1">D18-D17</f>
        <v>9.4845349999999939</v>
      </c>
      <c r="E19" s="43">
        <f t="shared" si="1"/>
        <v>9.4845349999999939</v>
      </c>
      <c r="F19" s="43">
        <f t="shared" si="1"/>
        <v>9.4845349999999939</v>
      </c>
      <c r="G19" s="43">
        <f t="shared" si="1"/>
        <v>9.4845349999999939</v>
      </c>
      <c r="H19" s="43">
        <f t="shared" si="1"/>
        <v>9.4845349999999939</v>
      </c>
      <c r="I19" s="43">
        <f t="shared" si="1"/>
        <v>-6.4865987499999989</v>
      </c>
      <c r="J19" s="43">
        <f t="shared" si="1"/>
        <v>9.4845349999999939</v>
      </c>
      <c r="K19" s="43">
        <f t="shared" si="1"/>
        <v>9.4845349999999939</v>
      </c>
      <c r="L19" s="43">
        <f t="shared" si="1"/>
        <v>9.4845349999999939</v>
      </c>
      <c r="M19" s="43">
        <f t="shared" si="1"/>
        <v>9.4845349999999939</v>
      </c>
      <c r="N19" s="43">
        <f t="shared" si="1"/>
        <v>9.4845349999999939</v>
      </c>
      <c r="O19" s="43">
        <f t="shared" si="1"/>
        <v>9.4845349999999939</v>
      </c>
      <c r="P19" s="43">
        <f t="shared" si="1"/>
        <v>9.4845349999999939</v>
      </c>
      <c r="Q19" s="43">
        <f t="shared" si="1"/>
        <v>9.4845349999999939</v>
      </c>
      <c r="R19" s="43">
        <f t="shared" si="1"/>
        <v>9.4845349999999939</v>
      </c>
      <c r="S19" s="43">
        <f t="shared" si="1"/>
        <v>9.4845349999999939</v>
      </c>
      <c r="T19" s="43">
        <f t="shared" si="1"/>
        <v>9.4845349999999939</v>
      </c>
      <c r="U19" s="43">
        <f t="shared" si="1"/>
        <v>9.4845349999999939</v>
      </c>
      <c r="V19" s="43">
        <f t="shared" si="1"/>
        <v>0</v>
      </c>
      <c r="AB19" s="53"/>
      <c r="AC19" s="53"/>
      <c r="AD19" s="53"/>
      <c r="AE19" s="53"/>
      <c r="AF19" s="53"/>
    </row>
    <row r="20" spans="1:32" s="31" customFormat="1" ht="15" customHeight="1" x14ac:dyDescent="0.35">
      <c r="A20" s="86" t="s">
        <v>87</v>
      </c>
      <c r="B20" s="86"/>
      <c r="C20" s="44" t="str">
        <f>IF($B27="","",IF(C$19&gt;=0,"INCREASE","DECREASE"))</f>
        <v>INCREASE</v>
      </c>
      <c r="D20" s="44" t="str">
        <f>IF($B28="","",IF(D$19&gt;=0,"INCREASE","DECREASE"))</f>
        <v>INCREASE</v>
      </c>
      <c r="E20" s="44" t="str">
        <f>IF($B29="","",IF(E$19&gt;=0,"INCREASE","DECREASE"))</f>
        <v>INCREASE</v>
      </c>
      <c r="F20" s="44" t="str">
        <f>IF($B30="","",IF(F$19&gt;=0,"INCREASE","DECREASE"))</f>
        <v>INCREASE</v>
      </c>
      <c r="G20" s="44" t="str">
        <f>IF($B31="","",IF(G$19&gt;=0,"INCREASE","DECREASE"))</f>
        <v>INCREASE</v>
      </c>
      <c r="H20" s="44" t="str">
        <f>IF($B32="","",IF(H$19&gt;=0,"INCREASE","DECREASE"))</f>
        <v>INCREASE</v>
      </c>
      <c r="I20" s="44" t="str">
        <f>IF($B33="","",IF(I$19&gt;=0,"INCREASE","DECREASE"))</f>
        <v>DECREASE</v>
      </c>
      <c r="J20" s="44" t="str">
        <f>IF($B34="","",IF(J$19&gt;=0,"INCREASE","DECREASE"))</f>
        <v>INCREASE</v>
      </c>
      <c r="K20" s="44" t="str">
        <f>IF($B35="","",IF(K$19&gt;=0,"INCREASE","DECREASE"))</f>
        <v>INCREASE</v>
      </c>
      <c r="L20" s="44" t="str">
        <f>IF($B36="","",IF(L$19&gt;=0,"INCREASE","DECREASE"))</f>
        <v>INCREASE</v>
      </c>
      <c r="M20" s="44" t="str">
        <f>IF($B37="","",IF(M$19&gt;=0,"INCREASE","DECREASE"))</f>
        <v>INCREASE</v>
      </c>
      <c r="N20" s="44" t="str">
        <f>IF($B38="","",IF(N$19&gt;=0,"INCREASE","DECREASE"))</f>
        <v>INCREASE</v>
      </c>
      <c r="O20" s="44" t="str">
        <f>IF($B39="","",IF(O$19&gt;=0,"INCREASE","DECREASE"))</f>
        <v>INCREASE</v>
      </c>
      <c r="P20" s="44" t="str">
        <f>IF($B40="","",IF(P$19&gt;=0,"INCREASE","DECREASE"))</f>
        <v>INCREASE</v>
      </c>
      <c r="Q20" s="44" t="str">
        <f>IF($B41="","",IF(Q$19&gt;=0,"INCREASE","DECREASE"))</f>
        <v>INCREASE</v>
      </c>
      <c r="R20" s="44" t="str">
        <f>IF($B42="","",IF(R$19&gt;=0,"INCREASE","DECREASE"))</f>
        <v>INCREASE</v>
      </c>
      <c r="S20" s="44" t="str">
        <f>IF($B43="","",IF(S$19&gt;=0,"INCREASE","DECREASE"))</f>
        <v>INCREASE</v>
      </c>
      <c r="T20" s="44" t="str">
        <f>IF($B44="","",IF(T$19&gt;=0,"INCREASE","DECREASE"))</f>
        <v>INCREASE</v>
      </c>
      <c r="U20" s="44" t="str">
        <f>IF($B45="","",IF(U$19&gt;=0,"INCREASE","DECREASE"))</f>
        <v>INCREASE</v>
      </c>
      <c r="V20" s="44" t="str">
        <f>IF($B46="","",IF(V$19&gt;=0,"INCREASE","DECREASE"))</f>
        <v/>
      </c>
      <c r="AB20" s="53"/>
      <c r="AC20" s="53"/>
      <c r="AD20" s="53"/>
      <c r="AE20" s="53"/>
      <c r="AF20" s="53"/>
    </row>
    <row r="21" spans="1:32" x14ac:dyDescent="0.35">
      <c r="C21" s="14"/>
      <c r="D21" s="18"/>
      <c r="E21" s="18"/>
      <c r="F21" s="18"/>
    </row>
    <row r="22" spans="1:32" s="30" customFormat="1" ht="26" x14ac:dyDescent="0.35">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35">
      <c r="A23" s="35"/>
      <c r="B23" s="36" t="s">
        <v>50</v>
      </c>
      <c r="C23" s="37" t="s">
        <v>62</v>
      </c>
      <c r="D23" s="37" t="s">
        <v>62</v>
      </c>
      <c r="E23" s="37" t="s">
        <v>62</v>
      </c>
      <c r="F23" s="37" t="s">
        <v>60</v>
      </c>
      <c r="G23" s="37" t="s">
        <v>60</v>
      </c>
      <c r="H23" s="37" t="s">
        <v>60</v>
      </c>
      <c r="I23" s="37" t="s">
        <v>60</v>
      </c>
      <c r="J23" s="37" t="s">
        <v>60</v>
      </c>
      <c r="K23" s="37" t="s">
        <v>60</v>
      </c>
      <c r="L23" s="37" t="s">
        <v>60</v>
      </c>
      <c r="M23" s="37" t="s">
        <v>60</v>
      </c>
      <c r="N23" s="37" t="s">
        <v>60</v>
      </c>
      <c r="O23" s="37" t="s">
        <v>60</v>
      </c>
      <c r="P23" s="37" t="s">
        <v>60</v>
      </c>
      <c r="Q23" s="37" t="s">
        <v>60</v>
      </c>
      <c r="R23" s="37" t="s">
        <v>60</v>
      </c>
      <c r="S23" s="37" t="s">
        <v>60</v>
      </c>
      <c r="T23" s="37" t="s">
        <v>60</v>
      </c>
      <c r="U23" s="37" t="s">
        <v>60</v>
      </c>
      <c r="V23" s="38"/>
      <c r="W23" s="38"/>
    </row>
    <row r="24" spans="1:32" s="14" customFormat="1" x14ac:dyDescent="0.35">
      <c r="A24" s="19"/>
      <c r="B24" s="41">
        <v>8.4499999999999993</v>
      </c>
      <c r="C24" s="40">
        <v>0.76</v>
      </c>
      <c r="D24" s="40">
        <v>0.16500000000000001</v>
      </c>
      <c r="E24" s="40">
        <v>3.78E-2</v>
      </c>
      <c r="F24" s="40">
        <v>2500</v>
      </c>
      <c r="G24" s="40">
        <v>59</v>
      </c>
      <c r="H24" s="40">
        <v>356</v>
      </c>
      <c r="I24" s="40">
        <v>61.1</v>
      </c>
      <c r="J24" s="40">
        <v>1.7</v>
      </c>
      <c r="K24" s="1">
        <v>0.24</v>
      </c>
      <c r="L24" s="40">
        <v>30.5</v>
      </c>
      <c r="M24" s="40">
        <v>19</v>
      </c>
      <c r="N24" s="40">
        <v>136000</v>
      </c>
      <c r="O24" s="40">
        <v>28400</v>
      </c>
      <c r="P24" s="40"/>
      <c r="Q24" s="40">
        <v>6130</v>
      </c>
      <c r="R24" s="40"/>
      <c r="S24" s="40">
        <v>40.200000000000003</v>
      </c>
      <c r="T24" s="40"/>
      <c r="U24" s="40"/>
      <c r="V24" s="40"/>
      <c r="W24" s="40"/>
    </row>
    <row r="25" spans="1:32" s="27" customFormat="1" ht="39" x14ac:dyDescent="0.35">
      <c r="A25" s="93"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8" x14ac:dyDescent="0.35">
      <c r="A26" s="94"/>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ht="13" x14ac:dyDescent="0.35">
      <c r="A27" s="33">
        <f>C8</f>
        <v>1294</v>
      </c>
      <c r="B27" s="39">
        <v>200</v>
      </c>
      <c r="C27" s="3">
        <f>IF(C$23="%w/w SAR",((C$24*10)*$B27),IF(C$23="%w/w DM",(((C$24*10)*($B$24/100))*$B27),IF(C$23="kg/t SAR",(C$24*$B27),IF(C$23="kg/t DM",((C$24*($B$24/100))*$B27),IF(C$23="mg/kg SAR",((C$24*0.001)*$B27),IF(C$23="mg/kg DM",(((C$24*0.001)*($B$24/100))*$B27),0))))))</f>
        <v>128.43999999999997</v>
      </c>
      <c r="D27" s="3">
        <f>(IF(D$23="%w/w SAR",((D$24*10)*$B27),IF(D$23="%w/w DM",(((D$24*10)*($B$24/100))*$B27),IF(D$23="kg/t SAR",(D$24*$B27),IF(D$23="kg/t DM",((D$24*($B$24/100))*$B27),IF(D$23="mg/kg SAR",((D$24*0.001)*$B27),IF(D$23="mg/kg DM",(((D$24*0.001)*($B$24/100))*$B27),"0")))))))*2.291</f>
        <v>63.884534999999993</v>
      </c>
      <c r="E27" s="3">
        <f>(IF(E$23="%w/w SAR",((E$24*10)*$B27),IF(E$23="%w/w DM",(((E$24*10)*($B$24/100))*$B27),IF(E$23="kg/t SAR",(E$24*$B27),IF(E$23="kg/t DM",((E$24*($B$24/100))*$B27),IF(E$23="mg/kg SAR",((E$24*0.001)*$B27),IF(E$23="mg/kg DM",(((E$24*0.001)*($B$24/100))*$B27),"0")))))))*1.205</f>
        <v>7.697781</v>
      </c>
      <c r="F27" s="3">
        <f>(IF(F$23="%w/w SAR",((F$24*10)*$B27),IF(F$23="%w/w DM",(((F$24*10)*($B$24/100))*$B27),IF(F$23="kg/t SAR",(F$24*$B27),IF(F$23="kg/t DM",((F$24*($B$24/100))*$B27),IF(F$23="mg/kg SAR",((F$24*0.001)*$B27),IF(F$23="mg/kg DM",(((F$24*0.001)*($B$24/100))*$B27),"0")))))))*1.658</f>
        <v>70.0505</v>
      </c>
      <c r="G27" s="3">
        <f t="shared" ref="G27:P42" si="2">IF(G$23="%w/w SAR",((G$24*10)*$B27),IF(G$23="%w/w DM",(((G$24*10)*($B$24/100))*$B27),IF(G$23="kg/t SAR",(G$24*$B27),IF(G$23="kg/t DM",((G$24*($B$24/100))*$B27),IF(G$23="mg/kg SAR",((G$24*0.001)*$B27),IF(G$23="mg/kg DM",(((G$24*0.001)*($B$24/100))*$B27),0))))))</f>
        <v>0.99709999999999988</v>
      </c>
      <c r="H27" s="3">
        <f t="shared" si="2"/>
        <v>6.0163999999999991</v>
      </c>
      <c r="I27" s="3">
        <f t="shared" si="2"/>
        <v>1.0325899999999999</v>
      </c>
      <c r="J27" s="3">
        <f t="shared" si="2"/>
        <v>2.8729999999999995E-2</v>
      </c>
      <c r="K27" s="3">
        <f t="shared" si="2"/>
        <v>4.0559999999999997E-3</v>
      </c>
      <c r="L27" s="3">
        <f t="shared" si="2"/>
        <v>0.51544999999999996</v>
      </c>
      <c r="M27" s="3">
        <f t="shared" si="2"/>
        <v>0.32109999999999994</v>
      </c>
      <c r="N27" s="3">
        <f t="shared" si="2"/>
        <v>2298.3999999999996</v>
      </c>
      <c r="O27" s="3">
        <f t="shared" si="2"/>
        <v>479.96</v>
      </c>
      <c r="P27" s="3">
        <f t="shared" si="2"/>
        <v>0</v>
      </c>
      <c r="Q27" s="3">
        <f>(IF(Q$23="%w/w SAR",((Q$24*10)*$B27),IF(Q$23="%w/w DM",(((Q$24*10)*($B$24/100))*$B27),IF(Q$23="kg/t SAR",(Q$24*$B27),IF(Q$23="kg/t DM",((Q$24*($B$24/100))*$B27),IF(Q$23="mg/kg SAR",((Q$24*0.001)*$B27),IF(Q$23="mg/kg DM",(((Q$24*0.001)*($B$24/100))*$B27),0)))))))*2.5</f>
        <v>258.99249999999995</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0.67938000000000009</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f>IF($V$24="",0,IF($V$24&gt;5000,"NOT OK","OK"))</f>
        <v>0</v>
      </c>
      <c r="W27" s="3">
        <f>IF($W$24="",0,IF($W$24&gt;4,"Not OK","OK"))</f>
        <v>0</v>
      </c>
      <c r="AB27" s="16"/>
      <c r="AC27" s="16"/>
      <c r="AD27" s="16"/>
      <c r="AE27" s="16"/>
      <c r="AF27" s="16"/>
    </row>
    <row r="28" spans="1:32" s="20" customFormat="1" ht="13" x14ac:dyDescent="0.35">
      <c r="A28" s="58">
        <f>D8</f>
        <v>2225</v>
      </c>
      <c r="B28" s="39">
        <v>200</v>
      </c>
      <c r="C28" s="3">
        <f t="shared" ref="C28:C46" si="3">IF(C$23="%w/w SAR",((C$24*10)*$B28),IF(C$23="%w/w DM",(((C$24*10)*($B$24/100))*$B28),IF(C$23="kg/t SAR",(C$24*$B28),IF(C$23="kg/t DM",((C$24*($B$24/100))*$B28),IF(C$23="mg/kg SAR",((C$24*0.001)*$B28),IF(C$23="mg/kg DM",(((C$24*0.001)*($B$24/100))*$B28),0))))))</f>
        <v>128.43999999999997</v>
      </c>
      <c r="D28" s="3">
        <f t="shared" ref="D28:D46" si="4">(IF(D$23="%w/w SAR",((D$24*10)*$B28),IF(D$23="%w/w DM",(((D$24*10)*($B$24/100))*$B28),IF(D$23="kg/t SAR",(D$24*$B28),IF(D$23="kg/t DM",((D$24*($B$24/100))*$B28),IF(D$23="mg/kg SAR",((D$24*0.001)*$B28),IF(D$23="mg/kg DM",(((D$24*0.001)*($B$24/100))*$B28),"0")))))))*2.291</f>
        <v>63.884534999999993</v>
      </c>
      <c r="E28" s="3">
        <f t="shared" ref="E28:E46" si="5">(IF(E$23="%w/w SAR",((E$24*10)*$B28),IF(E$23="%w/w DM",(((E$24*10)*($B$24/100))*$B28),IF(E$23="kg/t SAR",(E$24*$B28),IF(E$23="kg/t DM",((E$24*($B$24/100))*$B28),IF(E$23="mg/kg SAR",((E$24*0.001)*$B28),IF(E$23="mg/kg DM",(((E$24*0.001)*($B$24/100))*$B28),"0")))))))*1.205</f>
        <v>7.697781</v>
      </c>
      <c r="F28" s="3">
        <f t="shared" ref="F28:F46" si="6">(IF(F$23="%w/w SAR",((F$24*10)*$B28),IF(F$23="%w/w DM",(((F$24*10)*($B$24/100))*$B28),IF(F$23="kg/t SAR",(F$24*$B28),IF(F$23="kg/t DM",((F$24*($B$24/100))*$B28),IF(F$23="mg/kg SAR",((F$24*0.001)*$B28),IF(F$23="mg/kg DM",(((F$24*0.001)*($B$24/100))*$B28),"0")))))))*1.658</f>
        <v>70.0505</v>
      </c>
      <c r="G28" s="3">
        <f t="shared" si="2"/>
        <v>0.99709999999999988</v>
      </c>
      <c r="H28" s="3">
        <f t="shared" si="2"/>
        <v>6.0163999999999991</v>
      </c>
      <c r="I28" s="3">
        <f t="shared" si="2"/>
        <v>1.0325899999999999</v>
      </c>
      <c r="J28" s="3">
        <f t="shared" si="2"/>
        <v>2.8729999999999995E-2</v>
      </c>
      <c r="K28" s="3">
        <f t="shared" si="2"/>
        <v>4.0559999999999997E-3</v>
      </c>
      <c r="L28" s="3">
        <f t="shared" si="2"/>
        <v>0.51544999999999996</v>
      </c>
      <c r="M28" s="3">
        <f t="shared" si="2"/>
        <v>0.32109999999999994</v>
      </c>
      <c r="N28" s="3">
        <f t="shared" si="2"/>
        <v>2298.3999999999996</v>
      </c>
      <c r="O28" s="3">
        <f t="shared" si="2"/>
        <v>479.96</v>
      </c>
      <c r="P28" s="3">
        <f t="shared" si="2"/>
        <v>0</v>
      </c>
      <c r="Q28" s="3">
        <f t="shared" ref="Q28:Q46" si="7">(IF(Q$23="%w/w SAR",((Q$24*10)*$B28),IF(Q$23="%w/w DM",(((Q$24*10)*($B$24/100))*$B28),IF(Q$23="kg/t SAR",(Q$24*$B28),IF(Q$23="kg/t DM",((Q$24*($B$24/100))*$B28),IF(Q$23="mg/kg SAR",((Q$24*0.001)*$B28),IF(Q$23="mg/kg DM",(((Q$24*0.001)*($B$24/100))*$B28),0)))))))*2.5</f>
        <v>258.99249999999995</v>
      </c>
      <c r="R28" s="3">
        <f t="shared" ref="R28:U46" si="8">IF(R$23="%w/w SAR",((R$24*10)*$B28),IF(R$23="%w/w DM",(((R$24*10)*($B$24/100))*$B28),IF(R$23="kg/t SAR",(R$24*$B28),IF(R$23="kg/t DM",((R$24*($B$24/100))*$B28),IF(R$23="mg/kg SAR",((R$24*0.001)*$B28),IF(R$23="mg/kg DM",(((R$24*0.001)*($B$24/100))*$B28),0))))))</f>
        <v>0</v>
      </c>
      <c r="S28" s="3">
        <f t="shared" si="8"/>
        <v>0.67938000000000009</v>
      </c>
      <c r="T28" s="3">
        <f t="shared" si="8"/>
        <v>0</v>
      </c>
      <c r="U28" s="3">
        <f t="shared" si="8"/>
        <v>0</v>
      </c>
      <c r="V28" s="3">
        <f t="shared" ref="V28:V46" si="9">IF($V$24="",0,IF($V$24&gt;5000,"NOT OK","OK"))</f>
        <v>0</v>
      </c>
      <c r="W28" s="3">
        <f t="shared" ref="W28:W46" si="10">IF($W$24="",0,IF($W$24&gt;4,"Not OK","OK"))</f>
        <v>0</v>
      </c>
      <c r="AB28" s="16"/>
      <c r="AC28" s="16"/>
      <c r="AD28" s="16"/>
      <c r="AE28" s="16"/>
      <c r="AF28" s="16"/>
    </row>
    <row r="29" spans="1:32" s="20" customFormat="1" ht="13" x14ac:dyDescent="0.35">
      <c r="A29" s="33">
        <f>E8</f>
        <v>3210</v>
      </c>
      <c r="B29" s="39">
        <v>200</v>
      </c>
      <c r="C29" s="3">
        <f t="shared" si="3"/>
        <v>128.43999999999997</v>
      </c>
      <c r="D29" s="3">
        <f t="shared" si="4"/>
        <v>63.884534999999993</v>
      </c>
      <c r="E29" s="3">
        <f t="shared" si="5"/>
        <v>7.697781</v>
      </c>
      <c r="F29" s="3">
        <f t="shared" si="6"/>
        <v>70.0505</v>
      </c>
      <c r="G29" s="3">
        <f t="shared" si="2"/>
        <v>0.99709999999999988</v>
      </c>
      <c r="H29" s="3">
        <f t="shared" si="2"/>
        <v>6.0163999999999991</v>
      </c>
      <c r="I29" s="3">
        <f t="shared" si="2"/>
        <v>1.0325899999999999</v>
      </c>
      <c r="J29" s="3">
        <f t="shared" si="2"/>
        <v>2.8729999999999995E-2</v>
      </c>
      <c r="K29" s="3">
        <f t="shared" si="2"/>
        <v>4.0559999999999997E-3</v>
      </c>
      <c r="L29" s="3">
        <f t="shared" si="2"/>
        <v>0.51544999999999996</v>
      </c>
      <c r="M29" s="3">
        <f t="shared" si="2"/>
        <v>0.32109999999999994</v>
      </c>
      <c r="N29" s="3">
        <f t="shared" si="2"/>
        <v>2298.3999999999996</v>
      </c>
      <c r="O29" s="3">
        <f t="shared" si="2"/>
        <v>479.96</v>
      </c>
      <c r="P29" s="3">
        <f t="shared" si="2"/>
        <v>0</v>
      </c>
      <c r="Q29" s="3">
        <f t="shared" si="7"/>
        <v>258.99249999999995</v>
      </c>
      <c r="R29" s="3">
        <f t="shared" si="8"/>
        <v>0</v>
      </c>
      <c r="S29" s="3">
        <f t="shared" si="8"/>
        <v>0.67938000000000009</v>
      </c>
      <c r="T29" s="3">
        <f t="shared" si="8"/>
        <v>0</v>
      </c>
      <c r="U29" s="3">
        <f t="shared" si="8"/>
        <v>0</v>
      </c>
      <c r="V29" s="3">
        <f t="shared" si="9"/>
        <v>0</v>
      </c>
      <c r="W29" s="3">
        <f t="shared" si="10"/>
        <v>0</v>
      </c>
      <c r="AB29" s="16"/>
      <c r="AC29" s="16"/>
      <c r="AD29" s="16"/>
      <c r="AE29" s="16"/>
      <c r="AF29" s="16"/>
    </row>
    <row r="30" spans="1:32" s="20" customFormat="1" ht="13" x14ac:dyDescent="0.35">
      <c r="A30" s="33">
        <f>F8</f>
        <v>3732</v>
      </c>
      <c r="B30" s="39">
        <v>200</v>
      </c>
      <c r="C30" s="3">
        <f t="shared" si="3"/>
        <v>128.43999999999997</v>
      </c>
      <c r="D30" s="3">
        <f t="shared" si="4"/>
        <v>63.884534999999993</v>
      </c>
      <c r="E30" s="3">
        <f t="shared" si="5"/>
        <v>7.697781</v>
      </c>
      <c r="F30" s="3">
        <f t="shared" si="6"/>
        <v>70.0505</v>
      </c>
      <c r="G30" s="3">
        <f t="shared" si="2"/>
        <v>0.99709999999999988</v>
      </c>
      <c r="H30" s="3">
        <f t="shared" si="2"/>
        <v>6.0163999999999991</v>
      </c>
      <c r="I30" s="3">
        <f t="shared" si="2"/>
        <v>1.0325899999999999</v>
      </c>
      <c r="J30" s="3">
        <f t="shared" si="2"/>
        <v>2.8729999999999995E-2</v>
      </c>
      <c r="K30" s="3">
        <f t="shared" si="2"/>
        <v>4.0559999999999997E-3</v>
      </c>
      <c r="L30" s="3">
        <f t="shared" si="2"/>
        <v>0.51544999999999996</v>
      </c>
      <c r="M30" s="3">
        <f t="shared" si="2"/>
        <v>0.32109999999999994</v>
      </c>
      <c r="N30" s="3">
        <f t="shared" si="2"/>
        <v>2298.3999999999996</v>
      </c>
      <c r="O30" s="3">
        <f t="shared" si="2"/>
        <v>479.96</v>
      </c>
      <c r="P30" s="3">
        <f t="shared" si="2"/>
        <v>0</v>
      </c>
      <c r="Q30" s="3">
        <f t="shared" si="7"/>
        <v>258.99249999999995</v>
      </c>
      <c r="R30" s="3">
        <f t="shared" si="8"/>
        <v>0</v>
      </c>
      <c r="S30" s="3">
        <f t="shared" si="8"/>
        <v>0.67938000000000009</v>
      </c>
      <c r="T30" s="3">
        <f t="shared" si="8"/>
        <v>0</v>
      </c>
      <c r="U30" s="3">
        <f t="shared" si="8"/>
        <v>0</v>
      </c>
      <c r="V30" s="3">
        <f t="shared" si="9"/>
        <v>0</v>
      </c>
      <c r="W30" s="3">
        <f t="shared" si="10"/>
        <v>0</v>
      </c>
      <c r="AB30" s="16"/>
      <c r="AC30" s="16"/>
      <c r="AD30" s="16"/>
      <c r="AE30" s="16"/>
      <c r="AF30" s="16"/>
    </row>
    <row r="31" spans="1:32" s="20" customFormat="1" ht="13" x14ac:dyDescent="0.35">
      <c r="A31" s="33">
        <f>G8</f>
        <v>4144</v>
      </c>
      <c r="B31" s="39">
        <v>200</v>
      </c>
      <c r="C31" s="3">
        <f t="shared" si="3"/>
        <v>128.43999999999997</v>
      </c>
      <c r="D31" s="3">
        <f t="shared" si="4"/>
        <v>63.884534999999993</v>
      </c>
      <c r="E31" s="3">
        <f t="shared" si="5"/>
        <v>7.697781</v>
      </c>
      <c r="F31" s="3">
        <f t="shared" si="6"/>
        <v>70.0505</v>
      </c>
      <c r="G31" s="3">
        <f t="shared" si="2"/>
        <v>0.99709999999999988</v>
      </c>
      <c r="H31" s="3">
        <f t="shared" si="2"/>
        <v>6.0163999999999991</v>
      </c>
      <c r="I31" s="3">
        <f t="shared" si="2"/>
        <v>1.0325899999999999</v>
      </c>
      <c r="J31" s="3">
        <f t="shared" si="2"/>
        <v>2.8729999999999995E-2</v>
      </c>
      <c r="K31" s="3">
        <f t="shared" si="2"/>
        <v>4.0559999999999997E-3</v>
      </c>
      <c r="L31" s="3">
        <f t="shared" si="2"/>
        <v>0.51544999999999996</v>
      </c>
      <c r="M31" s="3">
        <f t="shared" si="2"/>
        <v>0.32109999999999994</v>
      </c>
      <c r="N31" s="3">
        <f t="shared" si="2"/>
        <v>2298.3999999999996</v>
      </c>
      <c r="O31" s="3">
        <f t="shared" si="2"/>
        <v>479.96</v>
      </c>
      <c r="P31" s="3">
        <f t="shared" si="2"/>
        <v>0</v>
      </c>
      <c r="Q31" s="3">
        <f t="shared" si="7"/>
        <v>258.99249999999995</v>
      </c>
      <c r="R31" s="3">
        <f t="shared" si="8"/>
        <v>0</v>
      </c>
      <c r="S31" s="3">
        <f t="shared" si="8"/>
        <v>0.67938000000000009</v>
      </c>
      <c r="T31" s="3">
        <f t="shared" si="8"/>
        <v>0</v>
      </c>
      <c r="U31" s="3">
        <f t="shared" si="8"/>
        <v>0</v>
      </c>
      <c r="V31" s="3">
        <f t="shared" si="9"/>
        <v>0</v>
      </c>
      <c r="W31" s="3">
        <f t="shared" si="10"/>
        <v>0</v>
      </c>
      <c r="AB31" s="16"/>
      <c r="AC31" s="16"/>
      <c r="AD31" s="16"/>
      <c r="AE31" s="16"/>
      <c r="AF31" s="16"/>
    </row>
    <row r="32" spans="1:32" s="20" customFormat="1" ht="13" x14ac:dyDescent="0.35">
      <c r="A32" s="33">
        <f>H8</f>
        <v>5867</v>
      </c>
      <c r="B32" s="39">
        <v>200</v>
      </c>
      <c r="C32" s="3">
        <f t="shared" si="3"/>
        <v>128.43999999999997</v>
      </c>
      <c r="D32" s="3">
        <f t="shared" si="4"/>
        <v>63.884534999999993</v>
      </c>
      <c r="E32" s="3">
        <f t="shared" si="5"/>
        <v>7.697781</v>
      </c>
      <c r="F32" s="3">
        <f t="shared" si="6"/>
        <v>70.0505</v>
      </c>
      <c r="G32" s="3">
        <f t="shared" si="2"/>
        <v>0.99709999999999988</v>
      </c>
      <c r="H32" s="3">
        <f t="shared" si="2"/>
        <v>6.0163999999999991</v>
      </c>
      <c r="I32" s="3">
        <f t="shared" si="2"/>
        <v>1.0325899999999999</v>
      </c>
      <c r="J32" s="3">
        <f t="shared" si="2"/>
        <v>2.8729999999999995E-2</v>
      </c>
      <c r="K32" s="3">
        <f t="shared" si="2"/>
        <v>4.0559999999999997E-3</v>
      </c>
      <c r="L32" s="3">
        <f t="shared" si="2"/>
        <v>0.51544999999999996</v>
      </c>
      <c r="M32" s="3">
        <f t="shared" si="2"/>
        <v>0.32109999999999994</v>
      </c>
      <c r="N32" s="3">
        <f t="shared" si="2"/>
        <v>2298.3999999999996</v>
      </c>
      <c r="O32" s="3">
        <f t="shared" si="2"/>
        <v>479.96</v>
      </c>
      <c r="P32" s="3">
        <f t="shared" si="2"/>
        <v>0</v>
      </c>
      <c r="Q32" s="3">
        <f t="shared" si="7"/>
        <v>258.99249999999995</v>
      </c>
      <c r="R32" s="3">
        <f t="shared" si="8"/>
        <v>0</v>
      </c>
      <c r="S32" s="3">
        <f t="shared" si="8"/>
        <v>0.67938000000000009</v>
      </c>
      <c r="T32" s="3">
        <f t="shared" si="8"/>
        <v>0</v>
      </c>
      <c r="U32" s="3">
        <f t="shared" si="8"/>
        <v>0</v>
      </c>
      <c r="V32" s="3">
        <f t="shared" si="9"/>
        <v>0</v>
      </c>
      <c r="W32" s="3">
        <f t="shared" si="10"/>
        <v>0</v>
      </c>
      <c r="AB32" s="16"/>
      <c r="AC32" s="16"/>
      <c r="AD32" s="16"/>
      <c r="AE32" s="16"/>
      <c r="AF32" s="16"/>
    </row>
    <row r="33" spans="1:32" s="20" customFormat="1" ht="13" x14ac:dyDescent="0.35">
      <c r="A33" s="33">
        <f>I8</f>
        <v>1808</v>
      </c>
      <c r="B33" s="39">
        <v>150</v>
      </c>
      <c r="C33" s="3">
        <f t="shared" si="3"/>
        <v>96.329999999999984</v>
      </c>
      <c r="D33" s="3">
        <f t="shared" si="4"/>
        <v>47.91340125</v>
      </c>
      <c r="E33" s="3">
        <f t="shared" si="5"/>
        <v>5.7733357500000002</v>
      </c>
      <c r="F33" s="3">
        <f t="shared" si="6"/>
        <v>52.537875</v>
      </c>
      <c r="G33" s="3">
        <f t="shared" si="2"/>
        <v>0.74782499999999996</v>
      </c>
      <c r="H33" s="3">
        <f t="shared" si="2"/>
        <v>4.5122999999999989</v>
      </c>
      <c r="I33" s="3">
        <f t="shared" si="2"/>
        <v>0.77444249999999992</v>
      </c>
      <c r="J33" s="3">
        <f t="shared" si="2"/>
        <v>2.1547499999999994E-2</v>
      </c>
      <c r="K33" s="3">
        <f t="shared" si="2"/>
        <v>3.042E-3</v>
      </c>
      <c r="L33" s="3">
        <f t="shared" si="2"/>
        <v>0.38658749999999997</v>
      </c>
      <c r="M33" s="3">
        <f t="shared" si="2"/>
        <v>0.24082499999999996</v>
      </c>
      <c r="N33" s="3">
        <f t="shared" si="2"/>
        <v>1723.8</v>
      </c>
      <c r="O33" s="3">
        <f t="shared" si="2"/>
        <v>359.96999999999997</v>
      </c>
      <c r="P33" s="3">
        <f t="shared" si="2"/>
        <v>0</v>
      </c>
      <c r="Q33" s="3">
        <f t="shared" si="7"/>
        <v>194.24437499999996</v>
      </c>
      <c r="R33" s="3">
        <f t="shared" si="8"/>
        <v>0</v>
      </c>
      <c r="S33" s="3">
        <f t="shared" si="8"/>
        <v>0.50953500000000007</v>
      </c>
      <c r="T33" s="3">
        <f t="shared" si="8"/>
        <v>0</v>
      </c>
      <c r="U33" s="3">
        <f t="shared" si="8"/>
        <v>0</v>
      </c>
      <c r="V33" s="3">
        <f t="shared" si="9"/>
        <v>0</v>
      </c>
      <c r="W33" s="3">
        <f t="shared" si="10"/>
        <v>0</v>
      </c>
      <c r="AB33" s="16"/>
      <c r="AC33" s="16"/>
      <c r="AD33" s="16"/>
      <c r="AE33" s="16"/>
      <c r="AF33" s="16"/>
    </row>
    <row r="34" spans="1:32" s="20" customFormat="1" ht="13" x14ac:dyDescent="0.35">
      <c r="A34" s="33">
        <f>J8</f>
        <v>16</v>
      </c>
      <c r="B34" s="39">
        <v>200</v>
      </c>
      <c r="C34" s="3">
        <f t="shared" si="3"/>
        <v>128.43999999999997</v>
      </c>
      <c r="D34" s="3">
        <f t="shared" si="4"/>
        <v>63.884534999999993</v>
      </c>
      <c r="E34" s="3">
        <f t="shared" si="5"/>
        <v>7.697781</v>
      </c>
      <c r="F34" s="3">
        <f t="shared" si="6"/>
        <v>70.0505</v>
      </c>
      <c r="G34" s="3">
        <f t="shared" si="2"/>
        <v>0.99709999999999988</v>
      </c>
      <c r="H34" s="3">
        <f t="shared" si="2"/>
        <v>6.0163999999999991</v>
      </c>
      <c r="I34" s="3">
        <f t="shared" si="2"/>
        <v>1.0325899999999999</v>
      </c>
      <c r="J34" s="3">
        <f t="shared" si="2"/>
        <v>2.8729999999999995E-2</v>
      </c>
      <c r="K34" s="3">
        <f t="shared" si="2"/>
        <v>4.0559999999999997E-3</v>
      </c>
      <c r="L34" s="3">
        <f t="shared" si="2"/>
        <v>0.51544999999999996</v>
      </c>
      <c r="M34" s="3">
        <f t="shared" si="2"/>
        <v>0.32109999999999994</v>
      </c>
      <c r="N34" s="3">
        <f t="shared" si="2"/>
        <v>2298.3999999999996</v>
      </c>
      <c r="O34" s="3">
        <f t="shared" si="2"/>
        <v>479.96</v>
      </c>
      <c r="P34" s="3">
        <f t="shared" si="2"/>
        <v>0</v>
      </c>
      <c r="Q34" s="3">
        <f t="shared" si="7"/>
        <v>258.99249999999995</v>
      </c>
      <c r="R34" s="3">
        <f t="shared" si="8"/>
        <v>0</v>
      </c>
      <c r="S34" s="3">
        <f t="shared" si="8"/>
        <v>0.67938000000000009</v>
      </c>
      <c r="T34" s="3">
        <f t="shared" si="8"/>
        <v>0</v>
      </c>
      <c r="U34" s="3">
        <f t="shared" si="8"/>
        <v>0</v>
      </c>
      <c r="V34" s="3">
        <f t="shared" si="9"/>
        <v>0</v>
      </c>
      <c r="W34" s="3">
        <f t="shared" si="10"/>
        <v>0</v>
      </c>
      <c r="AB34" s="16"/>
      <c r="AC34" s="16"/>
      <c r="AD34" s="16"/>
      <c r="AE34" s="16"/>
      <c r="AF34" s="16"/>
    </row>
    <row r="35" spans="1:32" s="20" customFormat="1" ht="13" x14ac:dyDescent="0.35">
      <c r="A35" s="33">
        <f>K8</f>
        <v>17</v>
      </c>
      <c r="B35" s="39">
        <v>200</v>
      </c>
      <c r="C35" s="3">
        <f t="shared" si="3"/>
        <v>128.43999999999997</v>
      </c>
      <c r="D35" s="3">
        <f t="shared" si="4"/>
        <v>63.884534999999993</v>
      </c>
      <c r="E35" s="3">
        <f t="shared" si="5"/>
        <v>7.697781</v>
      </c>
      <c r="F35" s="3">
        <f t="shared" si="6"/>
        <v>70.0505</v>
      </c>
      <c r="G35" s="3">
        <f t="shared" si="2"/>
        <v>0.99709999999999988</v>
      </c>
      <c r="H35" s="3">
        <f t="shared" si="2"/>
        <v>6.0163999999999991</v>
      </c>
      <c r="I35" s="3">
        <f t="shared" si="2"/>
        <v>1.0325899999999999</v>
      </c>
      <c r="J35" s="3">
        <f t="shared" si="2"/>
        <v>2.8729999999999995E-2</v>
      </c>
      <c r="K35" s="3">
        <f t="shared" si="2"/>
        <v>4.0559999999999997E-3</v>
      </c>
      <c r="L35" s="3">
        <f t="shared" si="2"/>
        <v>0.51544999999999996</v>
      </c>
      <c r="M35" s="3">
        <f t="shared" si="2"/>
        <v>0.32109999999999994</v>
      </c>
      <c r="N35" s="3">
        <f t="shared" si="2"/>
        <v>2298.3999999999996</v>
      </c>
      <c r="O35" s="3">
        <f t="shared" si="2"/>
        <v>479.96</v>
      </c>
      <c r="P35" s="3">
        <f t="shared" si="2"/>
        <v>0</v>
      </c>
      <c r="Q35" s="3">
        <f t="shared" si="7"/>
        <v>258.99249999999995</v>
      </c>
      <c r="R35" s="3">
        <f t="shared" si="8"/>
        <v>0</v>
      </c>
      <c r="S35" s="3">
        <f t="shared" si="8"/>
        <v>0.67938000000000009</v>
      </c>
      <c r="T35" s="3">
        <f t="shared" si="8"/>
        <v>0</v>
      </c>
      <c r="U35" s="3">
        <f t="shared" si="8"/>
        <v>0</v>
      </c>
      <c r="V35" s="3">
        <f t="shared" si="9"/>
        <v>0</v>
      </c>
      <c r="W35" s="3">
        <f t="shared" si="10"/>
        <v>0</v>
      </c>
      <c r="AB35" s="16"/>
      <c r="AC35" s="16"/>
      <c r="AD35" s="16"/>
      <c r="AE35" s="16"/>
      <c r="AF35" s="16"/>
    </row>
    <row r="36" spans="1:32" s="20" customFormat="1" ht="13" x14ac:dyDescent="0.35">
      <c r="A36" s="33">
        <f>L8</f>
        <v>18</v>
      </c>
      <c r="B36" s="39">
        <v>200</v>
      </c>
      <c r="C36" s="3">
        <f t="shared" si="3"/>
        <v>128.43999999999997</v>
      </c>
      <c r="D36" s="3">
        <f t="shared" si="4"/>
        <v>63.884534999999993</v>
      </c>
      <c r="E36" s="3">
        <f t="shared" si="5"/>
        <v>7.697781</v>
      </c>
      <c r="F36" s="3">
        <f t="shared" si="6"/>
        <v>70.0505</v>
      </c>
      <c r="G36" s="3">
        <f t="shared" si="2"/>
        <v>0.99709999999999988</v>
      </c>
      <c r="H36" s="3">
        <f t="shared" si="2"/>
        <v>6.0163999999999991</v>
      </c>
      <c r="I36" s="3">
        <f t="shared" si="2"/>
        <v>1.0325899999999999</v>
      </c>
      <c r="J36" s="3">
        <f t="shared" si="2"/>
        <v>2.8729999999999995E-2</v>
      </c>
      <c r="K36" s="3">
        <f t="shared" si="2"/>
        <v>4.0559999999999997E-3</v>
      </c>
      <c r="L36" s="3">
        <f t="shared" si="2"/>
        <v>0.51544999999999996</v>
      </c>
      <c r="M36" s="3">
        <f t="shared" si="2"/>
        <v>0.32109999999999994</v>
      </c>
      <c r="N36" s="3">
        <f t="shared" si="2"/>
        <v>2298.3999999999996</v>
      </c>
      <c r="O36" s="3">
        <f t="shared" si="2"/>
        <v>479.96</v>
      </c>
      <c r="P36" s="3">
        <f t="shared" si="2"/>
        <v>0</v>
      </c>
      <c r="Q36" s="3">
        <f t="shared" si="7"/>
        <v>258.99249999999995</v>
      </c>
      <c r="R36" s="3">
        <f t="shared" si="8"/>
        <v>0</v>
      </c>
      <c r="S36" s="3">
        <f t="shared" si="8"/>
        <v>0.67938000000000009</v>
      </c>
      <c r="T36" s="3">
        <f t="shared" si="8"/>
        <v>0</v>
      </c>
      <c r="U36" s="3">
        <f t="shared" si="8"/>
        <v>0</v>
      </c>
      <c r="V36" s="3">
        <f t="shared" si="9"/>
        <v>0</v>
      </c>
      <c r="W36" s="3">
        <f t="shared" si="10"/>
        <v>0</v>
      </c>
      <c r="AB36" s="16"/>
      <c r="AC36" s="16"/>
      <c r="AD36" s="16"/>
      <c r="AE36" s="16"/>
      <c r="AF36" s="16"/>
    </row>
    <row r="37" spans="1:32" s="20" customFormat="1" ht="13" x14ac:dyDescent="0.35">
      <c r="A37" s="33">
        <f>M8</f>
        <v>24</v>
      </c>
      <c r="B37" s="39">
        <v>200</v>
      </c>
      <c r="C37" s="3">
        <f t="shared" si="3"/>
        <v>128.43999999999997</v>
      </c>
      <c r="D37" s="3">
        <f t="shared" si="4"/>
        <v>63.884534999999993</v>
      </c>
      <c r="E37" s="3">
        <f t="shared" si="5"/>
        <v>7.697781</v>
      </c>
      <c r="F37" s="3">
        <f t="shared" si="6"/>
        <v>70.0505</v>
      </c>
      <c r="G37" s="3">
        <f t="shared" si="2"/>
        <v>0.99709999999999988</v>
      </c>
      <c r="H37" s="3">
        <f t="shared" si="2"/>
        <v>6.0163999999999991</v>
      </c>
      <c r="I37" s="3">
        <f t="shared" si="2"/>
        <v>1.0325899999999999</v>
      </c>
      <c r="J37" s="3">
        <f t="shared" si="2"/>
        <v>2.8729999999999995E-2</v>
      </c>
      <c r="K37" s="3">
        <f t="shared" si="2"/>
        <v>4.0559999999999997E-3</v>
      </c>
      <c r="L37" s="3">
        <f t="shared" si="2"/>
        <v>0.51544999999999996</v>
      </c>
      <c r="M37" s="3">
        <f t="shared" si="2"/>
        <v>0.32109999999999994</v>
      </c>
      <c r="N37" s="3">
        <f t="shared" si="2"/>
        <v>2298.3999999999996</v>
      </c>
      <c r="O37" s="3">
        <f t="shared" si="2"/>
        <v>479.96</v>
      </c>
      <c r="P37" s="3">
        <f t="shared" si="2"/>
        <v>0</v>
      </c>
      <c r="Q37" s="3">
        <f t="shared" si="7"/>
        <v>258.99249999999995</v>
      </c>
      <c r="R37" s="3">
        <f t="shared" si="8"/>
        <v>0</v>
      </c>
      <c r="S37" s="3">
        <f t="shared" si="8"/>
        <v>0.67938000000000009</v>
      </c>
      <c r="T37" s="3">
        <f t="shared" si="8"/>
        <v>0</v>
      </c>
      <c r="U37" s="3">
        <f t="shared" si="8"/>
        <v>0</v>
      </c>
      <c r="V37" s="3">
        <f t="shared" si="9"/>
        <v>0</v>
      </c>
      <c r="W37" s="3">
        <f t="shared" si="10"/>
        <v>0</v>
      </c>
      <c r="AB37" s="16"/>
      <c r="AC37" s="16"/>
      <c r="AD37" s="16"/>
      <c r="AE37" s="16"/>
      <c r="AF37" s="16"/>
    </row>
    <row r="38" spans="1:32" s="20" customFormat="1" ht="13" x14ac:dyDescent="0.35">
      <c r="A38" s="33">
        <f>N8</f>
        <v>25</v>
      </c>
      <c r="B38" s="39">
        <v>200</v>
      </c>
      <c r="C38" s="3">
        <f t="shared" si="3"/>
        <v>128.43999999999997</v>
      </c>
      <c r="D38" s="3">
        <f t="shared" si="4"/>
        <v>63.884534999999993</v>
      </c>
      <c r="E38" s="3">
        <f t="shared" si="5"/>
        <v>7.697781</v>
      </c>
      <c r="F38" s="3">
        <f t="shared" si="6"/>
        <v>70.0505</v>
      </c>
      <c r="G38" s="3">
        <f t="shared" si="2"/>
        <v>0.99709999999999988</v>
      </c>
      <c r="H38" s="3">
        <f t="shared" si="2"/>
        <v>6.0163999999999991</v>
      </c>
      <c r="I38" s="3">
        <f t="shared" si="2"/>
        <v>1.0325899999999999</v>
      </c>
      <c r="J38" s="3">
        <f t="shared" si="2"/>
        <v>2.8729999999999995E-2</v>
      </c>
      <c r="K38" s="3">
        <f t="shared" si="2"/>
        <v>4.0559999999999997E-3</v>
      </c>
      <c r="L38" s="3">
        <f t="shared" si="2"/>
        <v>0.51544999999999996</v>
      </c>
      <c r="M38" s="3">
        <f t="shared" si="2"/>
        <v>0.32109999999999994</v>
      </c>
      <c r="N38" s="3">
        <f t="shared" si="2"/>
        <v>2298.3999999999996</v>
      </c>
      <c r="O38" s="3">
        <f t="shared" si="2"/>
        <v>479.96</v>
      </c>
      <c r="P38" s="3">
        <f t="shared" si="2"/>
        <v>0</v>
      </c>
      <c r="Q38" s="3">
        <f t="shared" si="7"/>
        <v>258.99249999999995</v>
      </c>
      <c r="R38" s="3">
        <f t="shared" si="8"/>
        <v>0</v>
      </c>
      <c r="S38" s="3">
        <f t="shared" si="8"/>
        <v>0.67938000000000009</v>
      </c>
      <c r="T38" s="3">
        <f t="shared" si="8"/>
        <v>0</v>
      </c>
      <c r="U38" s="3">
        <f t="shared" si="8"/>
        <v>0</v>
      </c>
      <c r="V38" s="3">
        <f t="shared" si="9"/>
        <v>0</v>
      </c>
      <c r="W38" s="3">
        <f t="shared" si="10"/>
        <v>0</v>
      </c>
      <c r="AB38" s="16"/>
      <c r="AC38" s="16"/>
      <c r="AD38" s="16"/>
      <c r="AE38" s="16"/>
      <c r="AF38" s="16"/>
    </row>
    <row r="39" spans="1:32" s="20" customFormat="1" ht="13" x14ac:dyDescent="0.35">
      <c r="A39" s="33">
        <f>O8</f>
        <v>26</v>
      </c>
      <c r="B39" s="39">
        <v>200</v>
      </c>
      <c r="C39" s="3">
        <f t="shared" si="3"/>
        <v>128.43999999999997</v>
      </c>
      <c r="D39" s="3">
        <f t="shared" si="4"/>
        <v>63.884534999999993</v>
      </c>
      <c r="E39" s="3">
        <f t="shared" si="5"/>
        <v>7.697781</v>
      </c>
      <c r="F39" s="3">
        <f t="shared" si="6"/>
        <v>70.0505</v>
      </c>
      <c r="G39" s="3">
        <f t="shared" si="2"/>
        <v>0.99709999999999988</v>
      </c>
      <c r="H39" s="3">
        <f t="shared" si="2"/>
        <v>6.0163999999999991</v>
      </c>
      <c r="I39" s="3">
        <f t="shared" si="2"/>
        <v>1.0325899999999999</v>
      </c>
      <c r="J39" s="3">
        <f t="shared" si="2"/>
        <v>2.8729999999999995E-2</v>
      </c>
      <c r="K39" s="3">
        <f t="shared" si="2"/>
        <v>4.0559999999999997E-3</v>
      </c>
      <c r="L39" s="3">
        <f t="shared" si="2"/>
        <v>0.51544999999999996</v>
      </c>
      <c r="M39" s="3">
        <f t="shared" si="2"/>
        <v>0.32109999999999994</v>
      </c>
      <c r="N39" s="3">
        <f t="shared" si="2"/>
        <v>2298.3999999999996</v>
      </c>
      <c r="O39" s="3">
        <f t="shared" si="2"/>
        <v>479.96</v>
      </c>
      <c r="P39" s="3">
        <f t="shared" si="2"/>
        <v>0</v>
      </c>
      <c r="Q39" s="3">
        <f t="shared" si="7"/>
        <v>258.99249999999995</v>
      </c>
      <c r="R39" s="3">
        <f t="shared" si="8"/>
        <v>0</v>
      </c>
      <c r="S39" s="3">
        <f t="shared" si="8"/>
        <v>0.67938000000000009</v>
      </c>
      <c r="T39" s="3">
        <f t="shared" si="8"/>
        <v>0</v>
      </c>
      <c r="U39" s="3">
        <f t="shared" si="8"/>
        <v>0</v>
      </c>
      <c r="V39" s="3">
        <f t="shared" si="9"/>
        <v>0</v>
      </c>
      <c r="W39" s="3">
        <f t="shared" si="10"/>
        <v>0</v>
      </c>
      <c r="AB39" s="16"/>
      <c r="AC39" s="16"/>
      <c r="AD39" s="16"/>
      <c r="AE39" s="16"/>
      <c r="AF39" s="16"/>
    </row>
    <row r="40" spans="1:32" s="20" customFormat="1" ht="13" x14ac:dyDescent="0.35">
      <c r="A40" s="33">
        <f>P8</f>
        <v>27</v>
      </c>
      <c r="B40" s="39">
        <v>200</v>
      </c>
      <c r="C40" s="3">
        <f t="shared" si="3"/>
        <v>128.43999999999997</v>
      </c>
      <c r="D40" s="3">
        <f t="shared" si="4"/>
        <v>63.884534999999993</v>
      </c>
      <c r="E40" s="3">
        <f t="shared" si="5"/>
        <v>7.697781</v>
      </c>
      <c r="F40" s="3">
        <f t="shared" si="6"/>
        <v>70.0505</v>
      </c>
      <c r="G40" s="3">
        <f t="shared" si="2"/>
        <v>0.99709999999999988</v>
      </c>
      <c r="H40" s="3">
        <f t="shared" si="2"/>
        <v>6.0163999999999991</v>
      </c>
      <c r="I40" s="3">
        <f t="shared" si="2"/>
        <v>1.0325899999999999</v>
      </c>
      <c r="J40" s="3">
        <f t="shared" si="2"/>
        <v>2.8729999999999995E-2</v>
      </c>
      <c r="K40" s="3">
        <f t="shared" si="2"/>
        <v>4.0559999999999997E-3</v>
      </c>
      <c r="L40" s="3">
        <f t="shared" si="2"/>
        <v>0.51544999999999996</v>
      </c>
      <c r="M40" s="3">
        <f t="shared" si="2"/>
        <v>0.32109999999999994</v>
      </c>
      <c r="N40" s="3">
        <f t="shared" si="2"/>
        <v>2298.3999999999996</v>
      </c>
      <c r="O40" s="3">
        <f t="shared" si="2"/>
        <v>479.96</v>
      </c>
      <c r="P40" s="3">
        <f t="shared" si="2"/>
        <v>0</v>
      </c>
      <c r="Q40" s="3">
        <f t="shared" si="7"/>
        <v>258.99249999999995</v>
      </c>
      <c r="R40" s="3">
        <f t="shared" si="8"/>
        <v>0</v>
      </c>
      <c r="S40" s="3">
        <f t="shared" si="8"/>
        <v>0.67938000000000009</v>
      </c>
      <c r="T40" s="3">
        <f t="shared" si="8"/>
        <v>0</v>
      </c>
      <c r="U40" s="3">
        <f t="shared" si="8"/>
        <v>0</v>
      </c>
      <c r="V40" s="3">
        <f t="shared" si="9"/>
        <v>0</v>
      </c>
      <c r="W40" s="3">
        <f t="shared" si="10"/>
        <v>0</v>
      </c>
      <c r="AB40" s="16"/>
      <c r="AC40" s="16"/>
      <c r="AD40" s="16"/>
      <c r="AE40" s="16"/>
      <c r="AF40" s="16"/>
    </row>
    <row r="41" spans="1:32" s="20" customFormat="1" ht="13" x14ac:dyDescent="0.35">
      <c r="A41" s="33">
        <f>Q8</f>
        <v>33</v>
      </c>
      <c r="B41" s="39">
        <v>200</v>
      </c>
      <c r="C41" s="3">
        <f t="shared" si="3"/>
        <v>128.43999999999997</v>
      </c>
      <c r="D41" s="3">
        <f t="shared" si="4"/>
        <v>63.884534999999993</v>
      </c>
      <c r="E41" s="3">
        <f t="shared" si="5"/>
        <v>7.697781</v>
      </c>
      <c r="F41" s="3">
        <f t="shared" si="6"/>
        <v>70.0505</v>
      </c>
      <c r="G41" s="3">
        <f t="shared" si="2"/>
        <v>0.99709999999999988</v>
      </c>
      <c r="H41" s="3">
        <f t="shared" si="2"/>
        <v>6.0163999999999991</v>
      </c>
      <c r="I41" s="3">
        <f t="shared" si="2"/>
        <v>1.0325899999999999</v>
      </c>
      <c r="J41" s="3">
        <f t="shared" si="2"/>
        <v>2.8729999999999995E-2</v>
      </c>
      <c r="K41" s="3">
        <f t="shared" si="2"/>
        <v>4.0559999999999997E-3</v>
      </c>
      <c r="L41" s="3">
        <f t="shared" si="2"/>
        <v>0.51544999999999996</v>
      </c>
      <c r="M41" s="3">
        <f t="shared" si="2"/>
        <v>0.32109999999999994</v>
      </c>
      <c r="N41" s="3">
        <f t="shared" si="2"/>
        <v>2298.3999999999996</v>
      </c>
      <c r="O41" s="3">
        <f t="shared" si="2"/>
        <v>479.96</v>
      </c>
      <c r="P41" s="3">
        <f t="shared" si="2"/>
        <v>0</v>
      </c>
      <c r="Q41" s="3">
        <f t="shared" si="7"/>
        <v>258.99249999999995</v>
      </c>
      <c r="R41" s="3">
        <f t="shared" si="8"/>
        <v>0</v>
      </c>
      <c r="S41" s="3">
        <f t="shared" si="8"/>
        <v>0.67938000000000009</v>
      </c>
      <c r="T41" s="3">
        <f t="shared" si="8"/>
        <v>0</v>
      </c>
      <c r="U41" s="3">
        <f t="shared" si="8"/>
        <v>0</v>
      </c>
      <c r="V41" s="3">
        <f t="shared" si="9"/>
        <v>0</v>
      </c>
      <c r="W41" s="3">
        <f t="shared" si="10"/>
        <v>0</v>
      </c>
      <c r="AB41" s="16"/>
      <c r="AC41" s="16"/>
      <c r="AD41" s="16"/>
      <c r="AE41" s="16"/>
      <c r="AF41" s="16"/>
    </row>
    <row r="42" spans="1:32" s="20" customFormat="1" ht="13" x14ac:dyDescent="0.35">
      <c r="A42" s="33">
        <f>R8</f>
        <v>34</v>
      </c>
      <c r="B42" s="39">
        <v>200</v>
      </c>
      <c r="C42" s="3">
        <f t="shared" si="3"/>
        <v>128.43999999999997</v>
      </c>
      <c r="D42" s="3">
        <f t="shared" si="4"/>
        <v>63.884534999999993</v>
      </c>
      <c r="E42" s="3">
        <f t="shared" si="5"/>
        <v>7.697781</v>
      </c>
      <c r="F42" s="3">
        <f t="shared" si="6"/>
        <v>70.0505</v>
      </c>
      <c r="G42" s="3">
        <f t="shared" si="2"/>
        <v>0.99709999999999988</v>
      </c>
      <c r="H42" s="3">
        <f t="shared" si="2"/>
        <v>6.0163999999999991</v>
      </c>
      <c r="I42" s="3">
        <f t="shared" si="2"/>
        <v>1.0325899999999999</v>
      </c>
      <c r="J42" s="3">
        <f t="shared" si="2"/>
        <v>2.8729999999999995E-2</v>
      </c>
      <c r="K42" s="3">
        <f t="shared" si="2"/>
        <v>4.0559999999999997E-3</v>
      </c>
      <c r="L42" s="3">
        <f t="shared" si="2"/>
        <v>0.51544999999999996</v>
      </c>
      <c r="M42" s="3">
        <f t="shared" si="2"/>
        <v>0.32109999999999994</v>
      </c>
      <c r="N42" s="3">
        <f t="shared" si="2"/>
        <v>2298.3999999999996</v>
      </c>
      <c r="O42" s="3">
        <f t="shared" si="2"/>
        <v>479.96</v>
      </c>
      <c r="P42" s="3">
        <f t="shared" si="2"/>
        <v>0</v>
      </c>
      <c r="Q42" s="3">
        <f t="shared" si="7"/>
        <v>258.99249999999995</v>
      </c>
      <c r="R42" s="3">
        <f t="shared" si="8"/>
        <v>0</v>
      </c>
      <c r="S42" s="3">
        <f t="shared" si="8"/>
        <v>0.67938000000000009</v>
      </c>
      <c r="T42" s="3">
        <f t="shared" si="8"/>
        <v>0</v>
      </c>
      <c r="U42" s="3">
        <f t="shared" si="8"/>
        <v>0</v>
      </c>
      <c r="V42" s="3">
        <f t="shared" si="9"/>
        <v>0</v>
      </c>
      <c r="W42" s="3">
        <f t="shared" si="10"/>
        <v>0</v>
      </c>
      <c r="AB42" s="16"/>
      <c r="AC42" s="16"/>
      <c r="AD42" s="16"/>
      <c r="AE42" s="16"/>
      <c r="AF42" s="16"/>
    </row>
    <row r="43" spans="1:32" s="20" customFormat="1" ht="13" x14ac:dyDescent="0.35">
      <c r="A43" s="33">
        <f>S8</f>
        <v>35</v>
      </c>
      <c r="B43" s="39">
        <v>200</v>
      </c>
      <c r="C43" s="3">
        <f t="shared" si="3"/>
        <v>128.43999999999997</v>
      </c>
      <c r="D43" s="3">
        <f t="shared" si="4"/>
        <v>63.884534999999993</v>
      </c>
      <c r="E43" s="3">
        <f t="shared" si="5"/>
        <v>7.697781</v>
      </c>
      <c r="F43" s="3">
        <f t="shared" si="6"/>
        <v>70.0505</v>
      </c>
      <c r="G43" s="3">
        <f t="shared" ref="G43:P46" si="11">IF(G$23="%w/w SAR",((G$24*10)*$B43),IF(G$23="%w/w DM",(((G$24*10)*($B$24/100))*$B43),IF(G$23="kg/t SAR",(G$24*$B43),IF(G$23="kg/t DM",((G$24*($B$24/100))*$B43),IF(G$23="mg/kg SAR",((G$24*0.001)*$B43),IF(G$23="mg/kg DM",(((G$24*0.001)*($B$24/100))*$B43),0))))))</f>
        <v>0.99709999999999988</v>
      </c>
      <c r="H43" s="3">
        <f t="shared" si="11"/>
        <v>6.0163999999999991</v>
      </c>
      <c r="I43" s="3">
        <f t="shared" si="11"/>
        <v>1.0325899999999999</v>
      </c>
      <c r="J43" s="3">
        <f t="shared" si="11"/>
        <v>2.8729999999999995E-2</v>
      </c>
      <c r="K43" s="3">
        <f t="shared" si="11"/>
        <v>4.0559999999999997E-3</v>
      </c>
      <c r="L43" s="3">
        <f t="shared" si="11"/>
        <v>0.51544999999999996</v>
      </c>
      <c r="M43" s="3">
        <f t="shared" si="11"/>
        <v>0.32109999999999994</v>
      </c>
      <c r="N43" s="3">
        <f t="shared" si="11"/>
        <v>2298.3999999999996</v>
      </c>
      <c r="O43" s="3">
        <f t="shared" si="11"/>
        <v>479.96</v>
      </c>
      <c r="P43" s="3">
        <f t="shared" si="11"/>
        <v>0</v>
      </c>
      <c r="Q43" s="3">
        <f t="shared" si="7"/>
        <v>258.99249999999995</v>
      </c>
      <c r="R43" s="3">
        <f t="shared" si="8"/>
        <v>0</v>
      </c>
      <c r="S43" s="3">
        <f t="shared" si="8"/>
        <v>0.67938000000000009</v>
      </c>
      <c r="T43" s="3">
        <f t="shared" si="8"/>
        <v>0</v>
      </c>
      <c r="U43" s="3">
        <f t="shared" si="8"/>
        <v>0</v>
      </c>
      <c r="V43" s="3">
        <f t="shared" si="9"/>
        <v>0</v>
      </c>
      <c r="W43" s="3">
        <f t="shared" si="10"/>
        <v>0</v>
      </c>
      <c r="AB43" s="16"/>
      <c r="AC43" s="16"/>
      <c r="AD43" s="16"/>
      <c r="AE43" s="16"/>
      <c r="AF43" s="16"/>
    </row>
    <row r="44" spans="1:32" s="20" customFormat="1" ht="13" x14ac:dyDescent="0.35">
      <c r="A44" s="33" t="str">
        <f>T8</f>
        <v>36a</v>
      </c>
      <c r="B44" s="39">
        <v>200</v>
      </c>
      <c r="C44" s="3">
        <f t="shared" si="3"/>
        <v>128.43999999999997</v>
      </c>
      <c r="D44" s="3">
        <f t="shared" si="4"/>
        <v>63.884534999999993</v>
      </c>
      <c r="E44" s="3">
        <f t="shared" si="5"/>
        <v>7.697781</v>
      </c>
      <c r="F44" s="3">
        <f t="shared" si="6"/>
        <v>70.0505</v>
      </c>
      <c r="G44" s="3">
        <f t="shared" si="11"/>
        <v>0.99709999999999988</v>
      </c>
      <c r="H44" s="3">
        <f t="shared" si="11"/>
        <v>6.0163999999999991</v>
      </c>
      <c r="I44" s="3">
        <f t="shared" si="11"/>
        <v>1.0325899999999999</v>
      </c>
      <c r="J44" s="3">
        <f t="shared" si="11"/>
        <v>2.8729999999999995E-2</v>
      </c>
      <c r="K44" s="3">
        <f t="shared" si="11"/>
        <v>4.0559999999999997E-3</v>
      </c>
      <c r="L44" s="3">
        <f t="shared" si="11"/>
        <v>0.51544999999999996</v>
      </c>
      <c r="M44" s="3">
        <f t="shared" si="11"/>
        <v>0.32109999999999994</v>
      </c>
      <c r="N44" s="3">
        <f t="shared" si="11"/>
        <v>2298.3999999999996</v>
      </c>
      <c r="O44" s="3">
        <f t="shared" si="11"/>
        <v>479.96</v>
      </c>
      <c r="P44" s="3">
        <f t="shared" si="11"/>
        <v>0</v>
      </c>
      <c r="Q44" s="3">
        <f t="shared" si="7"/>
        <v>258.99249999999995</v>
      </c>
      <c r="R44" s="3">
        <f t="shared" si="8"/>
        <v>0</v>
      </c>
      <c r="S44" s="3">
        <f t="shared" si="8"/>
        <v>0.67938000000000009</v>
      </c>
      <c r="T44" s="3">
        <f t="shared" si="8"/>
        <v>0</v>
      </c>
      <c r="U44" s="3">
        <f t="shared" si="8"/>
        <v>0</v>
      </c>
      <c r="V44" s="3">
        <f t="shared" si="9"/>
        <v>0</v>
      </c>
      <c r="W44" s="3">
        <f t="shared" si="10"/>
        <v>0</v>
      </c>
      <c r="AB44" s="16"/>
      <c r="AC44" s="16"/>
      <c r="AD44" s="16"/>
      <c r="AE44" s="16"/>
      <c r="AF44" s="16"/>
    </row>
    <row r="45" spans="1:32" s="20" customFormat="1" ht="13" x14ac:dyDescent="0.35">
      <c r="A45" s="33">
        <f>U8</f>
        <v>37</v>
      </c>
      <c r="B45" s="39">
        <v>200</v>
      </c>
      <c r="C45" s="3">
        <f t="shared" si="3"/>
        <v>128.43999999999997</v>
      </c>
      <c r="D45" s="3">
        <f t="shared" si="4"/>
        <v>63.884534999999993</v>
      </c>
      <c r="E45" s="3">
        <f t="shared" si="5"/>
        <v>7.697781</v>
      </c>
      <c r="F45" s="3">
        <f t="shared" si="6"/>
        <v>70.0505</v>
      </c>
      <c r="G45" s="3">
        <f t="shared" si="11"/>
        <v>0.99709999999999988</v>
      </c>
      <c r="H45" s="3">
        <f t="shared" si="11"/>
        <v>6.0163999999999991</v>
      </c>
      <c r="I45" s="3">
        <f t="shared" si="11"/>
        <v>1.0325899999999999</v>
      </c>
      <c r="J45" s="3">
        <f t="shared" si="11"/>
        <v>2.8729999999999995E-2</v>
      </c>
      <c r="K45" s="3">
        <f t="shared" si="11"/>
        <v>4.0559999999999997E-3</v>
      </c>
      <c r="L45" s="3">
        <f t="shared" si="11"/>
        <v>0.51544999999999996</v>
      </c>
      <c r="M45" s="3">
        <f t="shared" si="11"/>
        <v>0.32109999999999994</v>
      </c>
      <c r="N45" s="3">
        <f t="shared" si="11"/>
        <v>2298.3999999999996</v>
      </c>
      <c r="O45" s="3">
        <f t="shared" si="11"/>
        <v>479.96</v>
      </c>
      <c r="P45" s="3">
        <f t="shared" si="11"/>
        <v>0</v>
      </c>
      <c r="Q45" s="3">
        <f t="shared" si="7"/>
        <v>258.99249999999995</v>
      </c>
      <c r="R45" s="3">
        <f t="shared" si="8"/>
        <v>0</v>
      </c>
      <c r="S45" s="3">
        <f t="shared" si="8"/>
        <v>0.67938000000000009</v>
      </c>
      <c r="T45" s="3">
        <f t="shared" si="8"/>
        <v>0</v>
      </c>
      <c r="U45" s="3">
        <f t="shared" si="8"/>
        <v>0</v>
      </c>
      <c r="V45" s="3">
        <f t="shared" si="9"/>
        <v>0</v>
      </c>
      <c r="W45" s="3">
        <f t="shared" si="10"/>
        <v>0</v>
      </c>
      <c r="AB45" s="16"/>
      <c r="AC45" s="16"/>
      <c r="AD45" s="16"/>
      <c r="AE45" s="16"/>
      <c r="AF45" s="16"/>
    </row>
    <row r="46" spans="1:32" s="20" customFormat="1" ht="13.5" thickBot="1" x14ac:dyDescent="0.4">
      <c r="A46" s="34">
        <f>V8</f>
        <v>0</v>
      </c>
      <c r="B46" s="21"/>
      <c r="C46" s="4">
        <f t="shared" si="3"/>
        <v>0</v>
      </c>
      <c r="D46" s="4">
        <f t="shared" si="4"/>
        <v>0</v>
      </c>
      <c r="E46" s="4">
        <f t="shared" si="5"/>
        <v>0</v>
      </c>
      <c r="F46" s="4">
        <f t="shared" si="6"/>
        <v>0</v>
      </c>
      <c r="G46" s="4">
        <f t="shared" si="11"/>
        <v>0</v>
      </c>
      <c r="H46" s="4">
        <f t="shared" si="11"/>
        <v>0</v>
      </c>
      <c r="I46" s="4">
        <f t="shared" si="11"/>
        <v>0</v>
      </c>
      <c r="J46" s="4">
        <f t="shared" si="11"/>
        <v>0</v>
      </c>
      <c r="K46" s="4">
        <f t="shared" si="11"/>
        <v>0</v>
      </c>
      <c r="L46" s="4">
        <f t="shared" si="11"/>
        <v>0</v>
      </c>
      <c r="M46" s="4">
        <f t="shared" si="11"/>
        <v>0</v>
      </c>
      <c r="N46" s="4">
        <f t="shared" si="11"/>
        <v>0</v>
      </c>
      <c r="O46" s="4">
        <f t="shared" si="11"/>
        <v>0</v>
      </c>
      <c r="P46" s="4">
        <f t="shared" si="11"/>
        <v>0</v>
      </c>
      <c r="Q46" s="4">
        <f t="shared" si="7"/>
        <v>0</v>
      </c>
      <c r="R46" s="4">
        <f t="shared" si="8"/>
        <v>0</v>
      </c>
      <c r="S46" s="4">
        <f t="shared" si="8"/>
        <v>0</v>
      </c>
      <c r="T46" s="4">
        <f t="shared" si="8"/>
        <v>0</v>
      </c>
      <c r="U46" s="4">
        <f t="shared" si="8"/>
        <v>0</v>
      </c>
      <c r="V46" s="4">
        <f t="shared" si="9"/>
        <v>0</v>
      </c>
      <c r="W46" s="4">
        <f t="shared" si="10"/>
        <v>0</v>
      </c>
      <c r="AB46" s="16"/>
      <c r="AC46" s="16"/>
      <c r="AD46" s="16"/>
      <c r="AE46" s="16"/>
      <c r="AF46" s="16"/>
    </row>
    <row r="47" spans="1:32" s="25" customFormat="1" ht="13.5" thickBot="1" x14ac:dyDescent="0.4">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C5:E5"/>
    <mergeCell ref="H5:J5"/>
    <mergeCell ref="A18:B18"/>
    <mergeCell ref="A19:B19"/>
    <mergeCell ref="A20:B20"/>
    <mergeCell ref="A12:B12"/>
    <mergeCell ref="A7:B7"/>
    <mergeCell ref="A8:B8"/>
    <mergeCell ref="A9:B9"/>
    <mergeCell ref="A10:B10"/>
    <mergeCell ref="A11:B11"/>
    <mergeCell ref="A5:B5"/>
    <mergeCell ref="F5:G5"/>
    <mergeCell ref="A25:A26"/>
    <mergeCell ref="A13:B13"/>
    <mergeCell ref="A14:B14"/>
    <mergeCell ref="A15:B15"/>
    <mergeCell ref="A16:B16"/>
    <mergeCell ref="A17:B17"/>
    <mergeCell ref="A3:B3"/>
    <mergeCell ref="C3:E3"/>
    <mergeCell ref="F3:G3"/>
    <mergeCell ref="H3:J3"/>
    <mergeCell ref="A4:B4"/>
    <mergeCell ref="C4:E4"/>
    <mergeCell ref="F4:G4"/>
    <mergeCell ref="H4:J4"/>
    <mergeCell ref="A1:B1"/>
    <mergeCell ref="C1:E1"/>
    <mergeCell ref="F1:G1"/>
    <mergeCell ref="H1:J1"/>
    <mergeCell ref="A2:B2"/>
    <mergeCell ref="C2:E2"/>
    <mergeCell ref="F2:G2"/>
    <mergeCell ref="H2:J2"/>
  </mergeCells>
  <conditionalFormatting sqref="C20:V20">
    <cfRule type="cellIs" dxfId="104" priority="20" operator="equal">
      <formula>"DECREASE"</formula>
    </cfRule>
    <cfRule type="cellIs" dxfId="103" priority="21" operator="equal">
      <formula>"INCREASE"</formula>
    </cfRule>
  </conditionalFormatting>
  <conditionalFormatting sqref="B27:B46">
    <cfRule type="cellIs" dxfId="102" priority="19" operator="greaterThan">
      <formula>$B$47</formula>
    </cfRule>
  </conditionalFormatting>
  <conditionalFormatting sqref="C27:C46">
    <cfRule type="cellIs" dxfId="101" priority="18" operator="greaterThan">
      <formula>$C$47</formula>
    </cfRule>
  </conditionalFormatting>
  <conditionalFormatting sqref="C18:V18">
    <cfRule type="cellIs" dxfId="100" priority="17" operator="equal">
      <formula>0</formula>
    </cfRule>
  </conditionalFormatting>
  <conditionalFormatting sqref="C17:V17">
    <cfRule type="cellIs" dxfId="99" priority="16" operator="equal">
      <formula>0</formula>
    </cfRule>
  </conditionalFormatting>
  <conditionalFormatting sqref="C19:V19">
    <cfRule type="cellIs" dxfId="98" priority="15" operator="equal">
      <formula>0</formula>
    </cfRule>
  </conditionalFormatting>
  <conditionalFormatting sqref="V27:W46">
    <cfRule type="cellIs" dxfId="97" priority="13" operator="greaterThanOrEqual">
      <formula>"OK"</formula>
    </cfRule>
    <cfRule type="cellIs" dxfId="96" priority="14" operator="equal">
      <formula>"NOT OK"</formula>
    </cfRule>
  </conditionalFormatting>
  <conditionalFormatting sqref="G27:G46">
    <cfRule type="cellIs" dxfId="95" priority="12" operator="greaterThan">
      <formula>$G$47</formula>
    </cfRule>
  </conditionalFormatting>
  <conditionalFormatting sqref="H27:H46">
    <cfRule type="cellIs" dxfId="94" priority="11" operator="greaterThan">
      <formula>$H$47</formula>
    </cfRule>
  </conditionalFormatting>
  <conditionalFormatting sqref="I27:I46">
    <cfRule type="cellIs" dxfId="93" priority="10" operator="greaterThan">
      <formula>$I$47</formula>
    </cfRule>
  </conditionalFormatting>
  <conditionalFormatting sqref="K27:K46">
    <cfRule type="cellIs" dxfId="92" priority="9" operator="greaterThan">
      <formula>$K$47</formula>
    </cfRule>
  </conditionalFormatting>
  <conditionalFormatting sqref="L27:L46">
    <cfRule type="cellIs" dxfId="91" priority="8" operator="greaterThan">
      <formula>$L$47</formula>
    </cfRule>
  </conditionalFormatting>
  <conditionalFormatting sqref="M27:M46">
    <cfRule type="cellIs" dxfId="90" priority="7" operator="greaterThan">
      <formula>$M$47</formula>
    </cfRule>
  </conditionalFormatting>
  <conditionalFormatting sqref="P27:P46">
    <cfRule type="cellIs" dxfId="89" priority="6" operator="greaterThan">
      <formula>$P$47</formula>
    </cfRule>
  </conditionalFormatting>
  <conditionalFormatting sqref="R27:R46">
    <cfRule type="cellIs" dxfId="88" priority="5" operator="greaterThan">
      <formula>$R$47</formula>
    </cfRule>
  </conditionalFormatting>
  <conditionalFormatting sqref="S27:S46">
    <cfRule type="cellIs" dxfId="87" priority="4" operator="greaterThan">
      <formula>$S$47</formula>
    </cfRule>
  </conditionalFormatting>
  <conditionalFormatting sqref="T27:T46">
    <cfRule type="cellIs" dxfId="86" priority="3" operator="greaterThan">
      <formula>$T$47</formula>
    </cfRule>
  </conditionalFormatting>
  <conditionalFormatting sqref="U27:U46">
    <cfRule type="cellIs" dxfId="85" priority="2" operator="greaterThan">
      <formula>$U$47</formula>
    </cfRule>
  </conditionalFormatting>
  <conditionalFormatting sqref="H5:J5">
    <cfRule type="cellIs" dxfId="84" priority="1" operator="lessThan">
      <formula>5</formula>
    </cfRule>
  </conditionalFormatting>
  <dataValidations count="2">
    <dataValidation type="list" allowBlank="1" showInputMessage="1" showErrorMessage="1" sqref="H3:J3" xr:uid="{00000000-0002-0000-0200-000000000000}">
      <formula1>$AD$2:$AD$4</formula1>
    </dataValidation>
    <dataValidation type="list" showInputMessage="1" sqref="C23:U23" xr:uid="{00000000-0002-0000-0200-000001000000}">
      <formula1>$AB$2:$AB$7</formula1>
    </dataValidation>
  </dataValidations>
  <pageMargins left="0.7" right="0.7" top="0.75" bottom="0.75" header="0.3" footer="0.3"/>
  <pageSetup paperSize="9" orientation="portrait" verticalDpi="0"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XFD47"/>
  <sheetViews>
    <sheetView topLeftCell="A16" zoomScaleNormal="100" workbookViewId="0">
      <selection activeCell="A28" sqref="A28"/>
    </sheetView>
  </sheetViews>
  <sheetFormatPr defaultColWidth="13.1796875" defaultRowHeight="12.5" x14ac:dyDescent="0.35"/>
  <cols>
    <col min="1" max="2" width="13.1796875" style="12"/>
    <col min="3" max="3" width="18.7265625" style="12" bestFit="1" customWidth="1"/>
    <col min="4" max="4" width="20.26953125" style="12" bestFit="1" customWidth="1"/>
    <col min="5" max="22" width="21.26953125" style="12" customWidth="1"/>
    <col min="23" max="27" width="13.1796875" style="12"/>
    <col min="28" max="32" width="13.1796875" style="17"/>
    <col min="33" max="16384" width="13.1796875" style="12"/>
  </cols>
  <sheetData>
    <row r="1" spans="1:32" ht="14" x14ac:dyDescent="0.3">
      <c r="A1" s="85" t="s">
        <v>43</v>
      </c>
      <c r="B1" s="85"/>
      <c r="C1" s="98" t="str">
        <f>'Bolton Hill'!C1:E1</f>
        <v>PAN-008803</v>
      </c>
      <c r="D1" s="98"/>
      <c r="E1" s="98"/>
      <c r="F1" s="85" t="s">
        <v>47</v>
      </c>
      <c r="G1" s="85"/>
      <c r="H1" s="99" t="str">
        <f>'Bolton Hill'!H1:J1</f>
        <v>49.9 ha</v>
      </c>
      <c r="I1" s="99"/>
      <c r="J1" s="99"/>
      <c r="AB1" s="45"/>
      <c r="AC1" s="45"/>
      <c r="AD1" s="45"/>
      <c r="AE1" s="45" t="s">
        <v>91</v>
      </c>
      <c r="AF1" s="45" t="s">
        <v>92</v>
      </c>
    </row>
    <row r="2" spans="1:32" ht="14" x14ac:dyDescent="0.3">
      <c r="A2" s="85" t="s">
        <v>106</v>
      </c>
      <c r="B2" s="85"/>
      <c r="C2" s="100" t="str">
        <f>'Bolton Hill'!C2:E2</f>
        <v>RP3596ET</v>
      </c>
      <c r="D2" s="98"/>
      <c r="E2" s="98"/>
      <c r="F2" s="85" t="s">
        <v>52</v>
      </c>
      <c r="G2" s="85"/>
      <c r="H2" s="88" t="s">
        <v>124</v>
      </c>
      <c r="I2" s="88"/>
      <c r="J2" s="88"/>
      <c r="AB2" s="46" t="s">
        <v>61</v>
      </c>
      <c r="AC2" s="46" t="s">
        <v>80</v>
      </c>
      <c r="AD2" s="45" t="s">
        <v>88</v>
      </c>
      <c r="AE2" s="45" t="s">
        <v>73</v>
      </c>
      <c r="AF2" s="45">
        <v>8.4</v>
      </c>
    </row>
    <row r="3" spans="1:32" ht="14" x14ac:dyDescent="0.3">
      <c r="A3" s="96" t="s">
        <v>44</v>
      </c>
      <c r="B3" s="97"/>
      <c r="C3" s="99" t="str">
        <f>'Bolton Hill'!C3:E3</f>
        <v>Mr Bryan Llewellyn</v>
      </c>
      <c r="D3" s="99"/>
      <c r="E3" s="99"/>
      <c r="F3" s="85" t="s">
        <v>107</v>
      </c>
      <c r="G3" s="85"/>
      <c r="H3" s="88" t="s">
        <v>90</v>
      </c>
      <c r="I3" s="88"/>
      <c r="J3" s="88"/>
      <c r="AB3" s="46" t="s">
        <v>62</v>
      </c>
      <c r="AC3" s="46" t="s">
        <v>81</v>
      </c>
      <c r="AD3" s="45" t="s">
        <v>89</v>
      </c>
      <c r="AE3" s="45" t="s">
        <v>74</v>
      </c>
      <c r="AF3" s="45">
        <v>8.6</v>
      </c>
    </row>
    <row r="4" spans="1:32" ht="14" x14ac:dyDescent="0.3">
      <c r="A4" s="85" t="s">
        <v>0</v>
      </c>
      <c r="B4" s="85"/>
      <c r="C4" s="99" t="str">
        <f>'Bolton Hill'!C4:E4</f>
        <v>Abergelli Farm, Felindre, Swansea, SA5 7NN</v>
      </c>
      <c r="D4" s="99"/>
      <c r="E4" s="99"/>
      <c r="F4" s="87" t="s">
        <v>1</v>
      </c>
      <c r="G4" s="87"/>
      <c r="H4" s="88" t="s">
        <v>125</v>
      </c>
      <c r="I4" s="88"/>
      <c r="J4" s="88"/>
      <c r="AB4" s="46" t="s">
        <v>57</v>
      </c>
      <c r="AC4" s="47" t="s">
        <v>82</v>
      </c>
      <c r="AD4" s="45" t="s">
        <v>90</v>
      </c>
      <c r="AE4" s="45" t="s">
        <v>75</v>
      </c>
      <c r="AF4" s="45">
        <v>8.8000000000000007</v>
      </c>
    </row>
    <row r="5" spans="1:32" ht="14" x14ac:dyDescent="0.3">
      <c r="A5" s="85" t="s">
        <v>51</v>
      </c>
      <c r="B5" s="85"/>
      <c r="C5" s="99" t="str">
        <f>'Bolton Hill'!C5:E5</f>
        <v>Rhiannon Smith</v>
      </c>
      <c r="D5" s="99"/>
      <c r="E5" s="99"/>
      <c r="F5" s="85" t="s">
        <v>45</v>
      </c>
      <c r="G5" s="85"/>
      <c r="H5" s="88">
        <v>6.6</v>
      </c>
      <c r="I5" s="88"/>
      <c r="J5" s="88"/>
      <c r="AB5" s="46" t="s">
        <v>58</v>
      </c>
      <c r="AC5" s="47" t="s">
        <v>83</v>
      </c>
      <c r="AD5" s="45"/>
      <c r="AE5" s="45" t="s">
        <v>93</v>
      </c>
      <c r="AF5" s="45">
        <v>15.1</v>
      </c>
    </row>
    <row r="6" spans="1:32" s="17" customFormat="1" ht="14" x14ac:dyDescent="0.3">
      <c r="A6" s="13"/>
      <c r="B6" s="13"/>
      <c r="C6" s="14"/>
      <c r="D6" s="14"/>
      <c r="E6" s="14"/>
      <c r="F6" s="15"/>
      <c r="G6" s="15"/>
      <c r="H6" s="16"/>
      <c r="I6" s="16"/>
      <c r="J6" s="16"/>
      <c r="AB6" s="48" t="s">
        <v>59</v>
      </c>
      <c r="AC6" s="49" t="s">
        <v>84</v>
      </c>
      <c r="AD6" s="50"/>
      <c r="AE6" s="50" t="s">
        <v>76</v>
      </c>
      <c r="AF6" s="50">
        <v>1.4</v>
      </c>
    </row>
    <row r="7" spans="1:32" s="32" customFormat="1" ht="14" x14ac:dyDescent="0.3">
      <c r="A7" s="86" t="s">
        <v>68</v>
      </c>
      <c r="B7" s="86"/>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51"/>
      <c r="AD7" s="45"/>
      <c r="AE7" s="45" t="s">
        <v>97</v>
      </c>
      <c r="AF7" s="45">
        <v>1.7</v>
      </c>
    </row>
    <row r="8" spans="1:32" ht="14" x14ac:dyDescent="0.3">
      <c r="A8" s="85" t="s">
        <v>2</v>
      </c>
      <c r="B8" s="85"/>
      <c r="C8" s="56">
        <f>'Bolton Hill'!C8</f>
        <v>1294</v>
      </c>
      <c r="D8" s="56">
        <f>'Bolton Hill'!D8</f>
        <v>2225</v>
      </c>
      <c r="E8" s="56">
        <f>'Bolton Hill'!E8</f>
        <v>3210</v>
      </c>
      <c r="F8" s="56">
        <f>'Bolton Hill'!F8</f>
        <v>3732</v>
      </c>
      <c r="G8" s="56">
        <f>'Bolton Hill'!G8</f>
        <v>4144</v>
      </c>
      <c r="H8" s="56">
        <f>'Bolton Hill'!H8</f>
        <v>5867</v>
      </c>
      <c r="I8" s="56">
        <f>'Bolton Hill'!I8</f>
        <v>1808</v>
      </c>
      <c r="J8" s="56">
        <f>'Bolton Hill'!J8</f>
        <v>16</v>
      </c>
      <c r="K8" s="56">
        <f>'Bolton Hill'!K8</f>
        <v>17</v>
      </c>
      <c r="L8" s="56">
        <f>'Bolton Hill'!L8</f>
        <v>18</v>
      </c>
      <c r="M8" s="56">
        <f>'Bolton Hill'!M8</f>
        <v>24</v>
      </c>
      <c r="N8" s="56">
        <f>'Bolton Hill'!N8</f>
        <v>25</v>
      </c>
      <c r="O8" s="56">
        <f>'Bolton Hill'!O8</f>
        <v>26</v>
      </c>
      <c r="P8" s="56">
        <f>'Bolton Hill'!P8</f>
        <v>27</v>
      </c>
      <c r="Q8" s="56">
        <f>'Bolton Hill'!Q8</f>
        <v>33</v>
      </c>
      <c r="R8" s="56">
        <f>'Bolton Hill'!R8</f>
        <v>34</v>
      </c>
      <c r="S8" s="56">
        <f>'Bolton Hill'!S8</f>
        <v>35</v>
      </c>
      <c r="T8" s="56" t="str">
        <f>'Bolton Hill'!T8</f>
        <v>36a</v>
      </c>
      <c r="U8" s="56">
        <f>'Bolton Hill'!U8</f>
        <v>37</v>
      </c>
      <c r="V8" s="56">
        <f>'Bolton Hill'!V8</f>
        <v>0</v>
      </c>
      <c r="AB8" s="52"/>
      <c r="AC8" s="51"/>
      <c r="AD8" s="45"/>
      <c r="AE8" s="45" t="s">
        <v>98</v>
      </c>
      <c r="AF8" s="45">
        <v>2.1</v>
      </c>
    </row>
    <row r="9" spans="1:32" ht="14" x14ac:dyDescent="0.3">
      <c r="A9" s="85" t="s">
        <v>3</v>
      </c>
      <c r="B9" s="85"/>
      <c r="C9" s="56" t="str">
        <f>'Bolton Hill'!C9</f>
        <v>M</v>
      </c>
      <c r="D9" s="56" t="str">
        <f>'Bolton Hill'!D9</f>
        <v>M</v>
      </c>
      <c r="E9" s="56" t="str">
        <f>'Bolton Hill'!E9</f>
        <v>M</v>
      </c>
      <c r="F9" s="56" t="str">
        <f>'Bolton Hill'!F9</f>
        <v>M</v>
      </c>
      <c r="G9" s="56" t="str">
        <f>'Bolton Hill'!G9</f>
        <v>M</v>
      </c>
      <c r="H9" s="56" t="str">
        <f>'Bolton Hill'!H9</f>
        <v>M</v>
      </c>
      <c r="I9" s="56" t="str">
        <f>'Bolton Hill'!I9</f>
        <v>M</v>
      </c>
      <c r="J9" s="56" t="str">
        <f>'Bolton Hill'!J9</f>
        <v>M</v>
      </c>
      <c r="K9" s="56" t="str">
        <f>'Bolton Hill'!K9</f>
        <v>M</v>
      </c>
      <c r="L9" s="56" t="str">
        <f>'Bolton Hill'!L9</f>
        <v>M</v>
      </c>
      <c r="M9" s="56" t="str">
        <f>'Bolton Hill'!M9</f>
        <v>M</v>
      </c>
      <c r="N9" s="56" t="str">
        <f>'Bolton Hill'!N9</f>
        <v>M</v>
      </c>
      <c r="O9" s="56" t="str">
        <f>'Bolton Hill'!O9</f>
        <v>M</v>
      </c>
      <c r="P9" s="56" t="str">
        <f>'Bolton Hill'!P9</f>
        <v>M</v>
      </c>
      <c r="Q9" s="56" t="str">
        <f>'Bolton Hill'!Q9</f>
        <v>M</v>
      </c>
      <c r="R9" s="56" t="str">
        <f>'Bolton Hill'!R9</f>
        <v>M</v>
      </c>
      <c r="S9" s="56" t="str">
        <f>'Bolton Hill'!S9</f>
        <v>M</v>
      </c>
      <c r="T9" s="56" t="str">
        <f>'Bolton Hill'!T9</f>
        <v>M</v>
      </c>
      <c r="U9" s="56" t="str">
        <f>'Bolton Hill'!U9</f>
        <v>M</v>
      </c>
      <c r="V9" s="56">
        <f>'Bolton Hill'!V9</f>
        <v>0</v>
      </c>
      <c r="AB9" s="46"/>
      <c r="AC9" s="51"/>
      <c r="AD9" s="45"/>
      <c r="AE9" s="45" t="s">
        <v>77</v>
      </c>
      <c r="AF9" s="45">
        <v>5.9</v>
      </c>
    </row>
    <row r="10" spans="1:32" ht="14" x14ac:dyDescent="0.3">
      <c r="A10" s="85" t="s">
        <v>4</v>
      </c>
      <c r="B10" s="85"/>
      <c r="C10" s="56">
        <f>'Bolton Hill'!C10</f>
        <v>7</v>
      </c>
      <c r="D10" s="56">
        <f>'Bolton Hill'!D10</f>
        <v>7.6</v>
      </c>
      <c r="E10" s="56">
        <f>'Bolton Hill'!E10</f>
        <v>7.3</v>
      </c>
      <c r="F10" s="56">
        <f>'Bolton Hill'!F10</f>
        <v>7.5</v>
      </c>
      <c r="G10" s="56">
        <f>'Bolton Hill'!G10</f>
        <v>7.7</v>
      </c>
      <c r="H10" s="56">
        <f>'Bolton Hill'!H10</f>
        <v>7.9</v>
      </c>
      <c r="I10" s="56">
        <f>'Bolton Hill'!I10</f>
        <v>6.4</v>
      </c>
      <c r="J10" s="56">
        <f>'Bolton Hill'!J10</f>
        <v>8.4</v>
      </c>
      <c r="K10" s="56">
        <f>'Bolton Hill'!K10</f>
        <v>8.4</v>
      </c>
      <c r="L10" s="56">
        <f>'Bolton Hill'!L10</f>
        <v>8.6</v>
      </c>
      <c r="M10" s="56">
        <f>'Bolton Hill'!M10</f>
        <v>8.1999999999999993</v>
      </c>
      <c r="N10" s="56">
        <f>'Bolton Hill'!N10</f>
        <v>8.1999999999999993</v>
      </c>
      <c r="O10" s="56">
        <f>'Bolton Hill'!O10</f>
        <v>7.6</v>
      </c>
      <c r="P10" s="56">
        <f>'Bolton Hill'!P10</f>
        <v>7.2</v>
      </c>
      <c r="Q10" s="56">
        <f>'Bolton Hill'!Q10</f>
        <v>7.1</v>
      </c>
      <c r="R10" s="56">
        <f>'Bolton Hill'!R10</f>
        <v>7.1</v>
      </c>
      <c r="S10" s="56">
        <f>'Bolton Hill'!S10</f>
        <v>7</v>
      </c>
      <c r="T10" s="56">
        <f>'Bolton Hill'!T10</f>
        <v>7.9</v>
      </c>
      <c r="U10" s="56">
        <f>'Bolton Hill'!U10</f>
        <v>8</v>
      </c>
      <c r="V10" s="56">
        <f>'Bolton Hill'!V10</f>
        <v>0</v>
      </c>
      <c r="AB10" s="46"/>
      <c r="AC10" s="51"/>
      <c r="AD10" s="45"/>
      <c r="AE10" s="45" t="s">
        <v>78</v>
      </c>
      <c r="AF10" s="45">
        <v>1.4</v>
      </c>
    </row>
    <row r="11" spans="1:32" ht="13" x14ac:dyDescent="0.35">
      <c r="A11" s="85" t="s">
        <v>5</v>
      </c>
      <c r="B11" s="85"/>
      <c r="C11" s="56">
        <f>'Bolton Hill'!C11</f>
        <v>0</v>
      </c>
      <c r="D11" s="56">
        <f>'Bolton Hill'!D11</f>
        <v>0</v>
      </c>
      <c r="E11" s="56">
        <f>'Bolton Hill'!E11</f>
        <v>0</v>
      </c>
      <c r="F11" s="56">
        <f>'Bolton Hill'!F11</f>
        <v>0</v>
      </c>
      <c r="G11" s="56">
        <f>'Bolton Hill'!G11</f>
        <v>0</v>
      </c>
      <c r="H11" s="56">
        <f>'Bolton Hill'!H11</f>
        <v>0</v>
      </c>
      <c r="I11" s="56">
        <f>'Bolton Hill'!I11</f>
        <v>2</v>
      </c>
      <c r="J11" s="56">
        <f>'Bolton Hill'!J11</f>
        <v>1</v>
      </c>
      <c r="K11" s="56">
        <f>'Bolton Hill'!K11</f>
        <v>0</v>
      </c>
      <c r="L11" s="56">
        <f>'Bolton Hill'!L11</f>
        <v>1</v>
      </c>
      <c r="M11" s="56">
        <f>'Bolton Hill'!M11</f>
        <v>0</v>
      </c>
      <c r="N11" s="56">
        <f>'Bolton Hill'!N11</f>
        <v>0</v>
      </c>
      <c r="O11" s="56">
        <f>'Bolton Hill'!O11</f>
        <v>1</v>
      </c>
      <c r="P11" s="56">
        <f>'Bolton Hill'!P11</f>
        <v>1</v>
      </c>
      <c r="Q11" s="56">
        <f>'Bolton Hill'!Q11</f>
        <v>1</v>
      </c>
      <c r="R11" s="56">
        <f>'Bolton Hill'!R11</f>
        <v>1</v>
      </c>
      <c r="S11" s="56">
        <f>'Bolton Hill'!S11</f>
        <v>0</v>
      </c>
      <c r="T11" s="56">
        <f>'Bolton Hill'!T11</f>
        <v>0</v>
      </c>
      <c r="U11" s="56">
        <f>'Bolton Hill'!U11</f>
        <v>0</v>
      </c>
      <c r="V11" s="56">
        <f>'Bolton Hill'!V11</f>
        <v>0</v>
      </c>
      <c r="AB11" s="12"/>
      <c r="AC11" s="12"/>
      <c r="AD11" s="12"/>
      <c r="AE11" s="12"/>
      <c r="AF11" s="12"/>
    </row>
    <row r="12" spans="1:32" ht="14" x14ac:dyDescent="0.3">
      <c r="A12" s="85" t="s">
        <v>6</v>
      </c>
      <c r="B12" s="85"/>
      <c r="C12" s="56">
        <f>'Bolton Hill'!C12</f>
        <v>1</v>
      </c>
      <c r="D12" s="56">
        <f>'Bolton Hill'!D12</f>
        <v>1</v>
      </c>
      <c r="E12" s="56">
        <f>'Bolton Hill'!E12</f>
        <v>1</v>
      </c>
      <c r="F12" s="56">
        <f>'Bolton Hill'!F12</f>
        <v>1</v>
      </c>
      <c r="G12" s="56">
        <f>'Bolton Hill'!G12</f>
        <v>1</v>
      </c>
      <c r="H12" s="56">
        <f>'Bolton Hill'!H12</f>
        <v>1</v>
      </c>
      <c r="I12" s="56">
        <f>'Bolton Hill'!I12</f>
        <v>2</v>
      </c>
      <c r="J12" s="56">
        <f>'Bolton Hill'!J12</f>
        <v>1</v>
      </c>
      <c r="K12" s="56">
        <f>'Bolton Hill'!K12</f>
        <v>1</v>
      </c>
      <c r="L12" s="56">
        <f>'Bolton Hill'!L12</f>
        <v>1</v>
      </c>
      <c r="M12" s="56">
        <f>'Bolton Hill'!M12</f>
        <v>1</v>
      </c>
      <c r="N12" s="56">
        <f>'Bolton Hill'!N12</f>
        <v>1</v>
      </c>
      <c r="O12" s="56">
        <f>'Bolton Hill'!O12</f>
        <v>2</v>
      </c>
      <c r="P12" s="56">
        <f>'Bolton Hill'!P12</f>
        <v>1</v>
      </c>
      <c r="Q12" s="56">
        <f>'Bolton Hill'!Q12</f>
        <v>1</v>
      </c>
      <c r="R12" s="56">
        <f>'Bolton Hill'!R12</f>
        <v>2</v>
      </c>
      <c r="S12" s="56">
        <f>'Bolton Hill'!S12</f>
        <v>1</v>
      </c>
      <c r="T12" s="56">
        <f>'Bolton Hill'!T12</f>
        <v>1</v>
      </c>
      <c r="U12" s="56">
        <f>'Bolton Hill'!U12</f>
        <v>1</v>
      </c>
      <c r="V12" s="56">
        <f>'Bolton Hill'!V12</f>
        <v>0</v>
      </c>
      <c r="AB12" s="46"/>
      <c r="AC12" s="51"/>
      <c r="AD12" s="45"/>
      <c r="AE12" s="45"/>
      <c r="AF12" s="45"/>
    </row>
    <row r="13" spans="1:32" ht="14" x14ac:dyDescent="0.3">
      <c r="A13" s="85" t="s">
        <v>7</v>
      </c>
      <c r="B13" s="85"/>
      <c r="C13" s="56">
        <f>'Bolton Hill'!C13</f>
        <v>2</v>
      </c>
      <c r="D13" s="56">
        <f>'Bolton Hill'!D13</f>
        <v>3</v>
      </c>
      <c r="E13" s="56">
        <f>'Bolton Hill'!E13</f>
        <v>2</v>
      </c>
      <c r="F13" s="56">
        <f>'Bolton Hill'!F13</f>
        <v>2</v>
      </c>
      <c r="G13" s="56">
        <f>'Bolton Hill'!G13</f>
        <v>3</v>
      </c>
      <c r="H13" s="56">
        <f>'Bolton Hill'!H13</f>
        <v>3</v>
      </c>
      <c r="I13" s="56">
        <f>'Bolton Hill'!I13</f>
        <v>4</v>
      </c>
      <c r="J13" s="56">
        <f>'Bolton Hill'!J13</f>
        <v>6</v>
      </c>
      <c r="K13" s="56">
        <f>'Bolton Hill'!K13</f>
        <v>5</v>
      </c>
      <c r="L13" s="56">
        <f>'Bolton Hill'!L13</f>
        <v>6</v>
      </c>
      <c r="M13" s="56">
        <f>'Bolton Hill'!M13</f>
        <v>3</v>
      </c>
      <c r="N13" s="56">
        <f>'Bolton Hill'!N13</f>
        <v>4</v>
      </c>
      <c r="O13" s="56">
        <f>'Bolton Hill'!O13</f>
        <v>5</v>
      </c>
      <c r="P13" s="56">
        <f>'Bolton Hill'!P13</f>
        <v>4</v>
      </c>
      <c r="Q13" s="56">
        <f>'Bolton Hill'!Q13</f>
        <v>5</v>
      </c>
      <c r="R13" s="56">
        <f>'Bolton Hill'!R13</f>
        <v>6</v>
      </c>
      <c r="S13" s="56">
        <f>'Bolton Hill'!S13</f>
        <v>5</v>
      </c>
      <c r="T13" s="56">
        <f>'Bolton Hill'!T13</f>
        <v>3</v>
      </c>
      <c r="U13" s="56">
        <f>'Bolton Hill'!U13</f>
        <v>3</v>
      </c>
      <c r="V13" s="56">
        <f>'Bolton Hill'!V13</f>
        <v>0</v>
      </c>
      <c r="AB13" s="46"/>
      <c r="AC13" s="51"/>
      <c r="AD13" s="45"/>
      <c r="AE13" s="45"/>
      <c r="AF13" s="45"/>
    </row>
    <row r="14" spans="1:32" ht="13" x14ac:dyDescent="0.35">
      <c r="A14" s="95" t="s">
        <v>8</v>
      </c>
      <c r="B14" s="95"/>
      <c r="C14" s="57" t="str">
        <f>'Bolton Hill'!C14</f>
        <v>Grass Silage (25% DM)</v>
      </c>
      <c r="D14" s="57" t="str">
        <f>'Bolton Hill'!D14</f>
        <v>Grass Silage (25% DM)</v>
      </c>
      <c r="E14" s="57" t="str">
        <f>'Bolton Hill'!E14</f>
        <v>Grass Silage (25% DM)</v>
      </c>
      <c r="F14" s="57" t="str">
        <f>'Bolton Hill'!F14</f>
        <v>Grass Silage (25% DM)</v>
      </c>
      <c r="G14" s="57" t="str">
        <f>'Bolton Hill'!G14</f>
        <v>Grass Silage (25% DM)</v>
      </c>
      <c r="H14" s="57" t="str">
        <f>'Bolton Hill'!H14</f>
        <v>Grass Silage (25% DM)</v>
      </c>
      <c r="I14" s="57" t="str">
        <f>'Bolton Hill'!I14</f>
        <v>Grass Silage (25% DM)</v>
      </c>
      <c r="J14" s="57" t="str">
        <f>'Bolton Hill'!J14</f>
        <v>Grass Silage (25% DM)</v>
      </c>
      <c r="K14" s="57" t="str">
        <f>'Bolton Hill'!K14</f>
        <v>Grass Silage (25% DM)</v>
      </c>
      <c r="L14" s="57" t="str">
        <f>'Bolton Hill'!L14</f>
        <v>Grass Silage (25% DM)</v>
      </c>
      <c r="M14" s="57" t="str">
        <f>'Bolton Hill'!M14</f>
        <v>Grass Silage (25% DM)</v>
      </c>
      <c r="N14" s="57" t="str">
        <f>'Bolton Hill'!N14</f>
        <v>Grass Silage (25% DM)</v>
      </c>
      <c r="O14" s="57" t="str">
        <f>'Bolton Hill'!O14</f>
        <v>Grass Silage (25% DM)</v>
      </c>
      <c r="P14" s="57" t="str">
        <f>'Bolton Hill'!P14</f>
        <v>Grass Silage (25% DM)</v>
      </c>
      <c r="Q14" s="57" t="str">
        <f>'Bolton Hill'!Q14</f>
        <v>Grass Silage (25% DM)</v>
      </c>
      <c r="R14" s="57" t="str">
        <f>'Bolton Hill'!R14</f>
        <v>Grass Silage (25% DM)</v>
      </c>
      <c r="S14" s="57" t="str">
        <f>'Bolton Hill'!S14</f>
        <v>Grass Silage (25% DM)</v>
      </c>
      <c r="T14" s="57" t="str">
        <f>'Bolton Hill'!T14</f>
        <v>Grass Silage (25% DM)</v>
      </c>
      <c r="U14" s="57" t="str">
        <f>'Bolton Hill'!U14</f>
        <v>Grass Silage (25% DM)</v>
      </c>
      <c r="V14" s="57">
        <f>'Bolton Hill'!V14</f>
        <v>0</v>
      </c>
    </row>
    <row r="15" spans="1:32" ht="13" x14ac:dyDescent="0.35">
      <c r="A15" s="87" t="s">
        <v>9</v>
      </c>
      <c r="B15" s="87"/>
      <c r="C15" s="56">
        <f>'Bolton Hill'!C15</f>
        <v>32</v>
      </c>
      <c r="D15" s="56">
        <f>'Bolton Hill'!D15</f>
        <v>32</v>
      </c>
      <c r="E15" s="56">
        <f>'Bolton Hill'!E15</f>
        <v>32</v>
      </c>
      <c r="F15" s="56">
        <f>'Bolton Hill'!F15</f>
        <v>32</v>
      </c>
      <c r="G15" s="56">
        <f>'Bolton Hill'!G15</f>
        <v>32</v>
      </c>
      <c r="H15" s="56">
        <f>'Bolton Hill'!H15</f>
        <v>32</v>
      </c>
      <c r="I15" s="56">
        <f>'Bolton Hill'!I15</f>
        <v>32</v>
      </c>
      <c r="J15" s="56">
        <f>'Bolton Hill'!J15</f>
        <v>32</v>
      </c>
      <c r="K15" s="56">
        <f>'Bolton Hill'!K15</f>
        <v>32</v>
      </c>
      <c r="L15" s="56">
        <f>'Bolton Hill'!L15</f>
        <v>32</v>
      </c>
      <c r="M15" s="56">
        <f>'Bolton Hill'!M15</f>
        <v>32</v>
      </c>
      <c r="N15" s="56">
        <f>'Bolton Hill'!N15</f>
        <v>32</v>
      </c>
      <c r="O15" s="56">
        <f>'Bolton Hill'!O15</f>
        <v>32</v>
      </c>
      <c r="P15" s="56">
        <f>'Bolton Hill'!P15</f>
        <v>32</v>
      </c>
      <c r="Q15" s="56">
        <f>'Bolton Hill'!Q15</f>
        <v>32</v>
      </c>
      <c r="R15" s="56">
        <f>'Bolton Hill'!R15</f>
        <v>32</v>
      </c>
      <c r="S15" s="56">
        <f>'Bolton Hill'!S15</f>
        <v>32</v>
      </c>
      <c r="T15" s="56">
        <f>'Bolton Hill'!T15</f>
        <v>32</v>
      </c>
      <c r="U15" s="56">
        <f>'Bolton Hill'!U15</f>
        <v>32</v>
      </c>
      <c r="V15" s="56">
        <f>'Bolton Hill'!V15</f>
        <v>0</v>
      </c>
    </row>
    <row r="16" spans="1:32" ht="13" x14ac:dyDescent="0.35">
      <c r="A16" s="95" t="s">
        <v>46</v>
      </c>
      <c r="B16" s="95"/>
      <c r="C16" s="57" t="str">
        <f>'Bolton Hill'!C16</f>
        <v>Medium/Clay</v>
      </c>
      <c r="D16" s="57" t="str">
        <f>'Bolton Hill'!D16</f>
        <v>Medium/Clay</v>
      </c>
      <c r="E16" s="57" t="str">
        <f>'Bolton Hill'!E16</f>
        <v>Medium/Clay</v>
      </c>
      <c r="F16" s="57" t="str">
        <f>'Bolton Hill'!F16</f>
        <v>Medium/Clay</v>
      </c>
      <c r="G16" s="57" t="str">
        <f>'Bolton Hill'!G16</f>
        <v>Medium/Clay</v>
      </c>
      <c r="H16" s="57" t="str">
        <f>'Bolton Hill'!H16</f>
        <v>Medium/Clay</v>
      </c>
      <c r="I16" s="57" t="str">
        <f>'Bolton Hill'!I16</f>
        <v>Medium/Clay</v>
      </c>
      <c r="J16" s="57" t="str">
        <f>'Bolton Hill'!J16</f>
        <v>Medium/Clay</v>
      </c>
      <c r="K16" s="57" t="str">
        <f>'Bolton Hill'!K16</f>
        <v>Medium/Clay</v>
      </c>
      <c r="L16" s="57" t="str">
        <f>'Bolton Hill'!L16</f>
        <v>Medium/Clay</v>
      </c>
      <c r="M16" s="57" t="str">
        <f>'Bolton Hill'!M16</f>
        <v>Medium/Clay</v>
      </c>
      <c r="N16" s="57" t="str">
        <f>'Bolton Hill'!N16</f>
        <v>Medium/Clay</v>
      </c>
      <c r="O16" s="57" t="str">
        <f>'Bolton Hill'!O16</f>
        <v>Medium/Clay</v>
      </c>
      <c r="P16" s="57" t="str">
        <f>'Bolton Hill'!P16</f>
        <v>Medium/Clay</v>
      </c>
      <c r="Q16" s="57" t="str">
        <f>'Bolton Hill'!Q16</f>
        <v>Medium/Clay</v>
      </c>
      <c r="R16" s="57" t="str">
        <f>'Bolton Hill'!R16</f>
        <v>Medium/Clay</v>
      </c>
      <c r="S16" s="57" t="str">
        <f>'Bolton Hill'!S16</f>
        <v>Medium/Clay</v>
      </c>
      <c r="T16" s="57" t="str">
        <f>'Bolton Hill'!T16</f>
        <v>Medium/Clay</v>
      </c>
      <c r="U16" s="57" t="str">
        <f>'Bolton Hill'!U16</f>
        <v>Medium/Clay</v>
      </c>
      <c r="V16" s="57">
        <f>'Bolton Hill'!V16</f>
        <v>0</v>
      </c>
    </row>
    <row r="17" spans="1:32 16384:16384" s="31" customFormat="1" ht="13" x14ac:dyDescent="0.35">
      <c r="A17" s="86" t="s">
        <v>79</v>
      </c>
      <c r="B17" s="86"/>
      <c r="C17" s="42">
        <f>IF(C$14="Winter wheat/barley",8.4,IF(C$14="Spring wheat/barley",8.6,IF(C$14="Winter/spring oats",8.8, IF(C$14="Oilseed Rape",15.1,IF(C$14="Grass fresh (15%-20% DM)",1.4,IF(C$14="Grass Silage (25% DM)",1.7,IF(C$14="Grass Silage (30%)",2.1,IF(C$14="Hay (86% DM)",5.9,IF(C$14="Maize",1.4,IF(C$14="Fodder beet",0.7,IF(C$14="Haylege (45% DM)",3.2,"0")))))))))))*C15</f>
        <v>54.4</v>
      </c>
      <c r="D17" s="42">
        <f t="shared" ref="D17:V17" si="0">IF(D$14="Winter wheat/barley",8.4,IF(D$14="Spring wheat/barley",8.6,IF(D$14="Winter/spring oats",8.8, IF(D$14="Oilseed Rape",15.1,IF(D$14="Grass fresh (15%-20% DM)",1.4,IF(D$14="Grass Silage (25% DM)",1.7,IF(D$14="Grass Silage (30%)",2.1,IF(D$14="Hay (86% DM)",5.9,IF(D$14="Maize",1.4,IF(D$14="Fodder beet",0.7,IF(D$14="Haylege (45% DM)",3.2,"0")))))))))))*D15</f>
        <v>54.4</v>
      </c>
      <c r="E17" s="42">
        <f t="shared" si="0"/>
        <v>54.4</v>
      </c>
      <c r="F17" s="42">
        <f t="shared" si="0"/>
        <v>54.4</v>
      </c>
      <c r="G17" s="42">
        <f t="shared" si="0"/>
        <v>54.4</v>
      </c>
      <c r="H17" s="42">
        <f t="shared" si="0"/>
        <v>54.4</v>
      </c>
      <c r="I17" s="42">
        <f t="shared" si="0"/>
        <v>54.4</v>
      </c>
      <c r="J17" s="42">
        <f t="shared" si="0"/>
        <v>54.4</v>
      </c>
      <c r="K17" s="42">
        <f t="shared" si="0"/>
        <v>54.4</v>
      </c>
      <c r="L17" s="42">
        <f t="shared" si="0"/>
        <v>54.4</v>
      </c>
      <c r="M17" s="42">
        <f t="shared" si="0"/>
        <v>54.4</v>
      </c>
      <c r="N17" s="42">
        <f t="shared" si="0"/>
        <v>54.4</v>
      </c>
      <c r="O17" s="42">
        <f t="shared" si="0"/>
        <v>54.4</v>
      </c>
      <c r="P17" s="42">
        <f t="shared" si="0"/>
        <v>54.4</v>
      </c>
      <c r="Q17" s="42">
        <f t="shared" si="0"/>
        <v>54.4</v>
      </c>
      <c r="R17" s="42">
        <f t="shared" si="0"/>
        <v>54.4</v>
      </c>
      <c r="S17" s="42">
        <f t="shared" si="0"/>
        <v>54.4</v>
      </c>
      <c r="T17" s="42">
        <f t="shared" si="0"/>
        <v>54.4</v>
      </c>
      <c r="U17" s="42">
        <f t="shared" si="0"/>
        <v>54.4</v>
      </c>
      <c r="V17" s="42">
        <f t="shared" si="0"/>
        <v>0</v>
      </c>
      <c r="AB17" s="53"/>
      <c r="AC17" s="53"/>
      <c r="AD17" s="53"/>
      <c r="AE17" s="53"/>
      <c r="AF17" s="53"/>
    </row>
    <row r="18" spans="1:32 16384:16384" s="31" customFormat="1" ht="15" customHeight="1" x14ac:dyDescent="0.35">
      <c r="A18" s="86" t="s">
        <v>23</v>
      </c>
      <c r="B18" s="86"/>
      <c r="C18" s="43">
        <f>$D27</f>
        <v>54.846540000000005</v>
      </c>
      <c r="D18" s="43">
        <f>$D28</f>
        <v>54.846540000000005</v>
      </c>
      <c r="E18" s="43">
        <f>$D29</f>
        <v>54.846540000000005</v>
      </c>
      <c r="F18" s="43">
        <f>$D30</f>
        <v>54.846540000000005</v>
      </c>
      <c r="G18" s="43">
        <f>$D31</f>
        <v>54.846540000000005</v>
      </c>
      <c r="H18" s="43">
        <f>$D32</f>
        <v>54.846540000000005</v>
      </c>
      <c r="I18" s="43">
        <f>$D33</f>
        <v>54.846540000000005</v>
      </c>
      <c r="J18" s="43">
        <f>$D34</f>
        <v>54.846540000000005</v>
      </c>
      <c r="K18" s="43">
        <f>$D35</f>
        <v>54.846540000000005</v>
      </c>
      <c r="L18" s="43">
        <f>$D36</f>
        <v>54.846540000000005</v>
      </c>
      <c r="M18" s="43">
        <f>$D37</f>
        <v>54.846540000000005</v>
      </c>
      <c r="N18" s="43">
        <f>$D38</f>
        <v>54.846540000000005</v>
      </c>
      <c r="O18" s="43">
        <f>$D39</f>
        <v>54.846540000000005</v>
      </c>
      <c r="P18" s="43">
        <f>$D40</f>
        <v>54.846540000000005</v>
      </c>
      <c r="Q18" s="43">
        <f>$D41</f>
        <v>54.846540000000005</v>
      </c>
      <c r="R18" s="43">
        <f>$D42</f>
        <v>54.846540000000005</v>
      </c>
      <c r="S18" s="43">
        <f>$D43</f>
        <v>54.846540000000005</v>
      </c>
      <c r="T18" s="43">
        <f>$D44</f>
        <v>54.846540000000005</v>
      </c>
      <c r="U18" s="43">
        <f>$D45</f>
        <v>54.846540000000005</v>
      </c>
      <c r="V18" s="43">
        <f>$D46</f>
        <v>0</v>
      </c>
      <c r="AB18" s="53"/>
      <c r="AC18" s="53"/>
      <c r="AD18" s="53"/>
      <c r="AE18" s="53"/>
      <c r="AF18" s="53"/>
    </row>
    <row r="19" spans="1:32 16384:16384" s="31" customFormat="1" ht="15" customHeight="1" x14ac:dyDescent="0.35">
      <c r="A19" s="86" t="s">
        <v>86</v>
      </c>
      <c r="B19" s="86"/>
      <c r="C19" s="43">
        <f>C18-C17</f>
        <v>0.44654000000000593</v>
      </c>
      <c r="D19" s="43">
        <f t="shared" ref="D19:V19" si="1">D18-D17</f>
        <v>0.44654000000000593</v>
      </c>
      <c r="E19" s="43">
        <f t="shared" si="1"/>
        <v>0.44654000000000593</v>
      </c>
      <c r="F19" s="43">
        <f t="shared" si="1"/>
        <v>0.44654000000000593</v>
      </c>
      <c r="G19" s="43">
        <f t="shared" si="1"/>
        <v>0.44654000000000593</v>
      </c>
      <c r="H19" s="43">
        <f t="shared" si="1"/>
        <v>0.44654000000000593</v>
      </c>
      <c r="I19" s="43">
        <f t="shared" si="1"/>
        <v>0.44654000000000593</v>
      </c>
      <c r="J19" s="43">
        <f t="shared" si="1"/>
        <v>0.44654000000000593</v>
      </c>
      <c r="K19" s="43">
        <f t="shared" si="1"/>
        <v>0.44654000000000593</v>
      </c>
      <c r="L19" s="43">
        <f t="shared" si="1"/>
        <v>0.44654000000000593</v>
      </c>
      <c r="M19" s="43">
        <f t="shared" si="1"/>
        <v>0.44654000000000593</v>
      </c>
      <c r="N19" s="43">
        <f t="shared" si="1"/>
        <v>0.44654000000000593</v>
      </c>
      <c r="O19" s="43">
        <f t="shared" si="1"/>
        <v>0.44654000000000593</v>
      </c>
      <c r="P19" s="43">
        <f t="shared" si="1"/>
        <v>0.44654000000000593</v>
      </c>
      <c r="Q19" s="43">
        <f t="shared" si="1"/>
        <v>0.44654000000000593</v>
      </c>
      <c r="R19" s="43">
        <f t="shared" si="1"/>
        <v>0.44654000000000593</v>
      </c>
      <c r="S19" s="43">
        <f t="shared" si="1"/>
        <v>0.44654000000000593</v>
      </c>
      <c r="T19" s="43">
        <f t="shared" si="1"/>
        <v>0.44654000000000593</v>
      </c>
      <c r="U19" s="43">
        <f t="shared" si="1"/>
        <v>0.44654000000000593</v>
      </c>
      <c r="V19" s="43">
        <f t="shared" si="1"/>
        <v>0</v>
      </c>
      <c r="AB19" s="53"/>
      <c r="AC19" s="53"/>
      <c r="AD19" s="53"/>
      <c r="AE19" s="53"/>
      <c r="AF19" s="53"/>
    </row>
    <row r="20" spans="1:32 16384:16384" s="31" customFormat="1" ht="15" customHeight="1" x14ac:dyDescent="0.35">
      <c r="A20" s="86" t="s">
        <v>87</v>
      </c>
      <c r="B20" s="86"/>
      <c r="C20" s="44" t="str">
        <f>IF($B27="","",IF(C$19&gt;=0,"INCREASE","DECREASE"))</f>
        <v>INCREASE</v>
      </c>
      <c r="D20" s="44" t="str">
        <f>IF($B28="","",IF(D$19&gt;=0,"INCREASE","DECREASE"))</f>
        <v>INCREASE</v>
      </c>
      <c r="E20" s="44" t="str">
        <f>IF($B29="","",IF(E$19&gt;=0,"INCREASE","DECREASE"))</f>
        <v>INCREASE</v>
      </c>
      <c r="F20" s="44" t="str">
        <f>IF($B30="","",IF(F$19&gt;=0,"INCREASE","DECREASE"))</f>
        <v>INCREASE</v>
      </c>
      <c r="G20" s="44" t="str">
        <f>IF($B31="","",IF(G$19&gt;=0,"INCREASE","DECREASE"))</f>
        <v>INCREASE</v>
      </c>
      <c r="H20" s="44" t="str">
        <f>IF($B32="","",IF(H$19&gt;=0,"INCREASE","DECREASE"))</f>
        <v>INCREASE</v>
      </c>
      <c r="I20" s="44" t="str">
        <f>IF($B33="","",IF(I$19&gt;=0,"INCREASE","DECREASE"))</f>
        <v>INCREASE</v>
      </c>
      <c r="J20" s="44" t="str">
        <f>IF($B34="","",IF(J$19&gt;=0,"INCREASE","DECREASE"))</f>
        <v>INCREASE</v>
      </c>
      <c r="K20" s="44" t="str">
        <f>IF($B35="","",IF(K$19&gt;=0,"INCREASE","DECREASE"))</f>
        <v>INCREASE</v>
      </c>
      <c r="L20" s="44" t="str">
        <f>IF($B36="","",IF(L$19&gt;=0,"INCREASE","DECREASE"))</f>
        <v>INCREASE</v>
      </c>
      <c r="M20" s="44" t="str">
        <f>IF($B37="","",IF(M$19&gt;=0,"INCREASE","DECREASE"))</f>
        <v>INCREASE</v>
      </c>
      <c r="N20" s="44" t="str">
        <f>IF($B38="","",IF(N$19&gt;=0,"INCREASE","DECREASE"))</f>
        <v>INCREASE</v>
      </c>
      <c r="O20" s="44" t="str">
        <f>IF($B39="","",IF(O$19&gt;=0,"INCREASE","DECREASE"))</f>
        <v>INCREASE</v>
      </c>
      <c r="P20" s="44" t="str">
        <f>IF($B40="","",IF(P$19&gt;=0,"INCREASE","DECREASE"))</f>
        <v>INCREASE</v>
      </c>
      <c r="Q20" s="44" t="str">
        <f>IF($B41="","",IF(Q$19&gt;=0,"INCREASE","DECREASE"))</f>
        <v>INCREASE</v>
      </c>
      <c r="R20" s="44" t="str">
        <f>IF($B42="","",IF(R$19&gt;=0,"INCREASE","DECREASE"))</f>
        <v>INCREASE</v>
      </c>
      <c r="S20" s="44" t="str">
        <f>IF($B43="","",IF(S$19&gt;=0,"INCREASE","DECREASE"))</f>
        <v>INCREASE</v>
      </c>
      <c r="T20" s="44" t="str">
        <f>IF($B44="","",IF(T$19&gt;=0,"INCREASE","DECREASE"))</f>
        <v>INCREASE</v>
      </c>
      <c r="U20" s="44" t="str">
        <f>IF($B45="","",IF(U$19&gt;=0,"INCREASE","DECREASE"))</f>
        <v>INCREASE</v>
      </c>
      <c r="V20" s="44" t="str">
        <f>IF($B46="","",IF(V$19&gt;=0,"INCREASE","DECREASE"))</f>
        <v/>
      </c>
      <c r="AB20" s="53"/>
      <c r="AC20" s="53"/>
      <c r="AD20" s="53"/>
      <c r="AE20" s="53"/>
      <c r="AF20" s="53"/>
    </row>
    <row r="21" spans="1:32 16384:16384" x14ac:dyDescent="0.35">
      <c r="C21" s="14"/>
      <c r="D21" s="18"/>
      <c r="E21" s="18"/>
      <c r="F21" s="18"/>
    </row>
    <row r="22" spans="1:32 16384:16384" s="30" customFormat="1" ht="26" x14ac:dyDescent="0.35">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16384:16384" s="14" customFormat="1" x14ac:dyDescent="0.35">
      <c r="A23" s="35"/>
      <c r="B23" s="36" t="s">
        <v>50</v>
      </c>
      <c r="C23" s="37" t="s">
        <v>62</v>
      </c>
      <c r="D23" s="37" t="s">
        <v>62</v>
      </c>
      <c r="E23" s="37" t="s">
        <v>62</v>
      </c>
      <c r="F23" s="37" t="s">
        <v>60</v>
      </c>
      <c r="G23" s="37" t="s">
        <v>60</v>
      </c>
      <c r="H23" s="37" t="s">
        <v>60</v>
      </c>
      <c r="I23" s="37" t="s">
        <v>60</v>
      </c>
      <c r="J23" s="37" t="s">
        <v>60</v>
      </c>
      <c r="K23" s="37" t="s">
        <v>60</v>
      </c>
      <c r="L23" s="37" t="s">
        <v>60</v>
      </c>
      <c r="M23" s="37" t="s">
        <v>60</v>
      </c>
      <c r="N23" s="37" t="s">
        <v>60</v>
      </c>
      <c r="O23" s="37" t="s">
        <v>60</v>
      </c>
      <c r="P23" s="37" t="s">
        <v>60</v>
      </c>
      <c r="Q23" s="37" t="s">
        <v>60</v>
      </c>
      <c r="R23" s="37" t="s">
        <v>60</v>
      </c>
      <c r="S23" s="37" t="s">
        <v>60</v>
      </c>
      <c r="T23" s="37" t="s">
        <v>60</v>
      </c>
      <c r="U23" s="37" t="s">
        <v>60</v>
      </c>
      <c r="V23" s="38"/>
      <c r="W23" s="38"/>
      <c r="XFD23" s="37"/>
    </row>
    <row r="24" spans="1:32 16384:16384" s="14" customFormat="1" x14ac:dyDescent="0.35">
      <c r="A24" s="19"/>
      <c r="B24" s="41">
        <v>1.71</v>
      </c>
      <c r="C24" s="40">
        <v>0.77</v>
      </c>
      <c r="D24" s="40">
        <v>0.56000000000000005</v>
      </c>
      <c r="E24" s="40">
        <v>1.7999999999999999E-2</v>
      </c>
      <c r="F24" s="40">
        <v>606</v>
      </c>
      <c r="G24" s="40">
        <v>38.799999999999997</v>
      </c>
      <c r="H24" s="40">
        <v>130</v>
      </c>
      <c r="I24" s="40">
        <v>6.2</v>
      </c>
      <c r="J24" s="40">
        <v>1.1000000000000001</v>
      </c>
      <c r="K24" s="1">
        <v>1.17</v>
      </c>
      <c r="L24" s="40">
        <v>13.7</v>
      </c>
      <c r="M24" s="40">
        <v>6.2</v>
      </c>
      <c r="N24" s="40">
        <v>183500</v>
      </c>
      <c r="O24" s="40">
        <v>20600</v>
      </c>
      <c r="P24" s="40"/>
      <c r="Q24" s="40">
        <v>11300</v>
      </c>
      <c r="R24" s="40"/>
      <c r="S24" s="40">
        <v>18.399999999999999</v>
      </c>
      <c r="T24" s="40"/>
      <c r="U24" s="40"/>
      <c r="V24" s="40"/>
      <c r="W24" s="40"/>
    </row>
    <row r="25" spans="1:32 16384:16384" s="27" customFormat="1" ht="39" x14ac:dyDescent="0.35">
      <c r="A25" s="93"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16384:16384" s="29" customFormat="1" ht="28" x14ac:dyDescent="0.35">
      <c r="A26" s="94"/>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16384:16384" s="20" customFormat="1" ht="13" x14ac:dyDescent="0.35">
      <c r="A27" s="33">
        <f>C8</f>
        <v>1294</v>
      </c>
      <c r="B27" s="39">
        <v>250</v>
      </c>
      <c r="C27" s="3">
        <f>IF(C$23="%w/w SAR",((C$24*10)*$B27),IF(C$23="%w/w DM",(((C$24*10)*($B$24/100))*$B27),IF(C$23="kg/t SAR",(C$24*$B27),IF(C$23="kg/t DM",((C$24*($B$24/100))*$B27),IF(C$23="mg/kg SAR",((C$24*0.001)*$B27),IF(C$23="mg/kg DM",(((C$24*0.001)*($B$24/100))*$B27),0))))))</f>
        <v>32.917500000000004</v>
      </c>
      <c r="D27" s="3">
        <f>(IF(D$23="%w/w SAR",((D$24*10)*$B27),IF(D$23="%w/w DM",(((D$24*10)*($B$24/100))*$B27),IF(D$23="kg/t SAR",(D$24*$B27),IF(D$23="kg/t DM",((D$24*($B$24/100))*$B27),IF(D$23="mg/kg SAR",((D$24*0.001)*$B27),IF(D$23="mg/kg DM",(((D$24*0.001)*($B$24/100))*$B27),"0")))))))*2.291</f>
        <v>54.846540000000005</v>
      </c>
      <c r="E27" s="3">
        <f>(IF(E$23="%w/w SAR",((E$24*10)*$B27),IF(E$23="%w/w DM",(((E$24*10)*($B$24/100))*$B27),IF(E$23="kg/t SAR",(E$24*$B27),IF(E$23="kg/t DM",((E$24*($B$24/100))*$B27),IF(E$23="mg/kg SAR",((E$24*0.001)*$B27),IF(E$23="mg/kg DM",(((E$24*0.001)*($B$24/100))*$B27),"0")))))))*1.205</f>
        <v>0.9272475</v>
      </c>
      <c r="F27" s="3">
        <f>(IF(F$23="%w/w SAR",((F$24*10)*$B27),IF(F$23="%w/w DM",(((F$24*10)*($B$24/100))*$B27),IF(F$23="kg/t SAR",(F$24*$B27),IF(F$23="kg/t DM",((F$24*($B$24/100))*$B27),IF(F$23="mg/kg SAR",((F$24*0.001)*$B27),IF(F$23="mg/kg DM",(((F$24*0.001)*($B$24/100))*$B27),"0")))))))*1.658</f>
        <v>4.2952976999999999</v>
      </c>
      <c r="G27" s="3">
        <f t="shared" ref="G27:P42" si="2">IF(G$23="%w/w SAR",((G$24*10)*$B27),IF(G$23="%w/w DM",(((G$24*10)*($B$24/100))*$B27),IF(G$23="kg/t SAR",(G$24*$B27),IF(G$23="kg/t DM",((G$24*($B$24/100))*$B27),IF(G$23="mg/kg SAR",((G$24*0.001)*$B27),IF(G$23="mg/kg DM",(((G$24*0.001)*($B$24/100))*$B27),0))))))</f>
        <v>0.16587000000000002</v>
      </c>
      <c r="H27" s="3">
        <f t="shared" si="2"/>
        <v>0.55575000000000008</v>
      </c>
      <c r="I27" s="3">
        <f t="shared" si="2"/>
        <v>2.6505000000000004E-2</v>
      </c>
      <c r="J27" s="3">
        <f t="shared" si="2"/>
        <v>4.7025000000000001E-3</v>
      </c>
      <c r="K27" s="3">
        <f t="shared" si="2"/>
        <v>5.0017500000000001E-3</v>
      </c>
      <c r="L27" s="3">
        <f t="shared" si="2"/>
        <v>5.8567500000000002E-2</v>
      </c>
      <c r="M27" s="3">
        <f t="shared" si="2"/>
        <v>2.6505000000000004E-2</v>
      </c>
      <c r="N27" s="3">
        <f t="shared" si="2"/>
        <v>784.46250000000009</v>
      </c>
      <c r="O27" s="3">
        <f t="shared" si="2"/>
        <v>88.064999999999998</v>
      </c>
      <c r="P27" s="3">
        <f t="shared" si="2"/>
        <v>0</v>
      </c>
      <c r="Q27" s="3">
        <f>(IF(Q$23="%w/w SAR",((Q$24*10)*$B27),IF(Q$23="%w/w DM",(((Q$24*10)*($B$24/100))*$B27),IF(Q$23="kg/t SAR",(Q$24*$B27),IF(Q$23="kg/t DM",((Q$24*($B$24/100))*$B27),IF(Q$23="mg/kg SAR",((Q$24*0.001)*$B27),IF(Q$23="mg/kg DM",(((Q$24*0.001)*($B$24/100))*$B27),0)))))))*2.5</f>
        <v>120.76875000000001</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7.8659999999999994E-2</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f>IF($V$24="",0,IF($V$24&gt;5000,"NOT OK","OK"))</f>
        <v>0</v>
      </c>
      <c r="W27" s="3">
        <f>IF($W$24="",0,IF($W$24&gt;4,"Not OK","OK"))</f>
        <v>0</v>
      </c>
      <c r="AB27" s="16"/>
      <c r="AC27" s="16"/>
      <c r="AD27" s="16"/>
      <c r="AE27" s="16"/>
      <c r="AF27" s="16"/>
    </row>
    <row r="28" spans="1:32 16384:16384" s="20" customFormat="1" ht="13" x14ac:dyDescent="0.35">
      <c r="A28" s="58">
        <f>D8</f>
        <v>2225</v>
      </c>
      <c r="B28" s="39">
        <v>250</v>
      </c>
      <c r="C28" s="3">
        <f t="shared" ref="C28:C46" si="3">IF(C$23="%w/w SAR",((C$24*10)*$B28),IF(C$23="%w/w DM",(((C$24*10)*($B$24/100))*$B28),IF(C$23="kg/t SAR",(C$24*$B28),IF(C$23="kg/t DM",((C$24*($B$24/100))*$B28),IF(C$23="mg/kg SAR",((C$24*0.001)*$B28),IF(C$23="mg/kg DM",(((C$24*0.001)*($B$24/100))*$B28),0))))))</f>
        <v>32.917500000000004</v>
      </c>
      <c r="D28" s="3">
        <f t="shared" ref="D28:D46" si="4">(IF(D$23="%w/w SAR",((D$24*10)*$B28),IF(D$23="%w/w DM",(((D$24*10)*($B$24/100))*$B28),IF(D$23="kg/t SAR",(D$24*$B28),IF(D$23="kg/t DM",((D$24*($B$24/100))*$B28),IF(D$23="mg/kg SAR",((D$24*0.001)*$B28),IF(D$23="mg/kg DM",(((D$24*0.001)*($B$24/100))*$B28),"0")))))))*2.291</f>
        <v>54.846540000000005</v>
      </c>
      <c r="E28" s="3">
        <f t="shared" ref="E28:E46" si="5">(IF(E$23="%w/w SAR",((E$24*10)*$B28),IF(E$23="%w/w DM",(((E$24*10)*($B$24/100))*$B28),IF(E$23="kg/t SAR",(E$24*$B28),IF(E$23="kg/t DM",((E$24*($B$24/100))*$B28),IF(E$23="mg/kg SAR",((E$24*0.001)*$B28),IF(E$23="mg/kg DM",(((E$24*0.001)*($B$24/100))*$B28),"0")))))))*1.205</f>
        <v>0.9272475</v>
      </c>
      <c r="F28" s="3">
        <f t="shared" ref="F28:F46" si="6">(IF(F$23="%w/w SAR",((F$24*10)*$B28),IF(F$23="%w/w DM",(((F$24*10)*($B$24/100))*$B28),IF(F$23="kg/t SAR",(F$24*$B28),IF(F$23="kg/t DM",((F$24*($B$24/100))*$B28),IF(F$23="mg/kg SAR",((F$24*0.001)*$B28),IF(F$23="mg/kg DM",(((F$24*0.001)*($B$24/100))*$B28),"0")))))))*1.658</f>
        <v>4.2952976999999999</v>
      </c>
      <c r="G28" s="3">
        <f t="shared" si="2"/>
        <v>0.16587000000000002</v>
      </c>
      <c r="H28" s="3">
        <f t="shared" si="2"/>
        <v>0.55575000000000008</v>
      </c>
      <c r="I28" s="3">
        <f t="shared" si="2"/>
        <v>2.6505000000000004E-2</v>
      </c>
      <c r="J28" s="3">
        <f t="shared" si="2"/>
        <v>4.7025000000000001E-3</v>
      </c>
      <c r="K28" s="3">
        <f t="shared" si="2"/>
        <v>5.0017500000000001E-3</v>
      </c>
      <c r="L28" s="3">
        <f t="shared" si="2"/>
        <v>5.8567500000000002E-2</v>
      </c>
      <c r="M28" s="3">
        <f t="shared" si="2"/>
        <v>2.6505000000000004E-2</v>
      </c>
      <c r="N28" s="3">
        <f t="shared" si="2"/>
        <v>784.46250000000009</v>
      </c>
      <c r="O28" s="3">
        <f t="shared" si="2"/>
        <v>88.064999999999998</v>
      </c>
      <c r="P28" s="3">
        <f t="shared" si="2"/>
        <v>0</v>
      </c>
      <c r="Q28" s="3">
        <f t="shared" ref="Q28:Q46" si="7">(IF(Q$23="%w/w SAR",((Q$24*10)*$B28),IF(Q$23="%w/w DM",(((Q$24*10)*($B$24/100))*$B28),IF(Q$23="kg/t SAR",(Q$24*$B28),IF(Q$23="kg/t DM",((Q$24*($B$24/100))*$B28),IF(Q$23="mg/kg SAR",((Q$24*0.001)*$B28),IF(Q$23="mg/kg DM",(((Q$24*0.001)*($B$24/100))*$B28),0)))))))*2.5</f>
        <v>120.76875000000001</v>
      </c>
      <c r="R28" s="3">
        <f t="shared" ref="R28:U46" si="8">IF(R$23="%w/w SAR",((R$24*10)*$B28),IF(R$23="%w/w DM",(((R$24*10)*($B$24/100))*$B28),IF(R$23="kg/t SAR",(R$24*$B28),IF(R$23="kg/t DM",((R$24*($B$24/100))*$B28),IF(R$23="mg/kg SAR",((R$24*0.001)*$B28),IF(R$23="mg/kg DM",(((R$24*0.001)*($B$24/100))*$B28),0))))))</f>
        <v>0</v>
      </c>
      <c r="S28" s="3">
        <f t="shared" si="8"/>
        <v>7.8659999999999994E-2</v>
      </c>
      <c r="T28" s="3">
        <f t="shared" si="8"/>
        <v>0</v>
      </c>
      <c r="U28" s="3">
        <f t="shared" si="8"/>
        <v>0</v>
      </c>
      <c r="V28" s="3">
        <f t="shared" ref="V28:V46" si="9">IF($V$24="",0,IF($V$24&gt;5000,"NOT OK","OK"))</f>
        <v>0</v>
      </c>
      <c r="W28" s="3">
        <f t="shared" ref="W28:W46" si="10">IF($W$24="",0,IF($W$24&gt;4,"Not OK","OK"))</f>
        <v>0</v>
      </c>
      <c r="AB28" s="16"/>
      <c r="AC28" s="16"/>
      <c r="AD28" s="16"/>
      <c r="AE28" s="16"/>
      <c r="AF28" s="16"/>
    </row>
    <row r="29" spans="1:32 16384:16384" s="20" customFormat="1" ht="13" x14ac:dyDescent="0.35">
      <c r="A29" s="33">
        <f>E8</f>
        <v>3210</v>
      </c>
      <c r="B29" s="39">
        <v>250</v>
      </c>
      <c r="C29" s="3">
        <f t="shared" si="3"/>
        <v>32.917500000000004</v>
      </c>
      <c r="D29" s="3">
        <f t="shared" si="4"/>
        <v>54.846540000000005</v>
      </c>
      <c r="E29" s="3">
        <f t="shared" si="5"/>
        <v>0.9272475</v>
      </c>
      <c r="F29" s="3">
        <f t="shared" si="6"/>
        <v>4.2952976999999999</v>
      </c>
      <c r="G29" s="3">
        <f t="shared" si="2"/>
        <v>0.16587000000000002</v>
      </c>
      <c r="H29" s="3">
        <f t="shared" si="2"/>
        <v>0.55575000000000008</v>
      </c>
      <c r="I29" s="3">
        <f t="shared" si="2"/>
        <v>2.6505000000000004E-2</v>
      </c>
      <c r="J29" s="3">
        <f t="shared" si="2"/>
        <v>4.7025000000000001E-3</v>
      </c>
      <c r="K29" s="3">
        <f t="shared" si="2"/>
        <v>5.0017500000000001E-3</v>
      </c>
      <c r="L29" s="3">
        <f t="shared" si="2"/>
        <v>5.8567500000000002E-2</v>
      </c>
      <c r="M29" s="3">
        <f t="shared" si="2"/>
        <v>2.6505000000000004E-2</v>
      </c>
      <c r="N29" s="3">
        <f t="shared" si="2"/>
        <v>784.46250000000009</v>
      </c>
      <c r="O29" s="3">
        <f t="shared" si="2"/>
        <v>88.064999999999998</v>
      </c>
      <c r="P29" s="3">
        <f t="shared" si="2"/>
        <v>0</v>
      </c>
      <c r="Q29" s="3">
        <f t="shared" si="7"/>
        <v>120.76875000000001</v>
      </c>
      <c r="R29" s="3">
        <f t="shared" si="8"/>
        <v>0</v>
      </c>
      <c r="S29" s="3">
        <f t="shared" si="8"/>
        <v>7.8659999999999994E-2</v>
      </c>
      <c r="T29" s="3">
        <f t="shared" si="8"/>
        <v>0</v>
      </c>
      <c r="U29" s="3">
        <f t="shared" si="8"/>
        <v>0</v>
      </c>
      <c r="V29" s="3">
        <f t="shared" si="9"/>
        <v>0</v>
      </c>
      <c r="W29" s="3">
        <f t="shared" si="10"/>
        <v>0</v>
      </c>
      <c r="AB29" s="16"/>
      <c r="AC29" s="16"/>
      <c r="AD29" s="16"/>
      <c r="AE29" s="16"/>
      <c r="AF29" s="16"/>
    </row>
    <row r="30" spans="1:32 16384:16384" s="20" customFormat="1" ht="13" x14ac:dyDescent="0.35">
      <c r="A30" s="33">
        <f>F8</f>
        <v>3732</v>
      </c>
      <c r="B30" s="39">
        <v>250</v>
      </c>
      <c r="C30" s="3">
        <f t="shared" si="3"/>
        <v>32.917500000000004</v>
      </c>
      <c r="D30" s="3">
        <f t="shared" si="4"/>
        <v>54.846540000000005</v>
      </c>
      <c r="E30" s="3">
        <f t="shared" si="5"/>
        <v>0.9272475</v>
      </c>
      <c r="F30" s="3">
        <f t="shared" si="6"/>
        <v>4.2952976999999999</v>
      </c>
      <c r="G30" s="3">
        <f t="shared" si="2"/>
        <v>0.16587000000000002</v>
      </c>
      <c r="H30" s="3">
        <f t="shared" si="2"/>
        <v>0.55575000000000008</v>
      </c>
      <c r="I30" s="3">
        <f t="shared" si="2"/>
        <v>2.6505000000000004E-2</v>
      </c>
      <c r="J30" s="3">
        <f t="shared" si="2"/>
        <v>4.7025000000000001E-3</v>
      </c>
      <c r="K30" s="3">
        <f t="shared" si="2"/>
        <v>5.0017500000000001E-3</v>
      </c>
      <c r="L30" s="3">
        <f t="shared" si="2"/>
        <v>5.8567500000000002E-2</v>
      </c>
      <c r="M30" s="3">
        <f t="shared" si="2"/>
        <v>2.6505000000000004E-2</v>
      </c>
      <c r="N30" s="3">
        <f t="shared" si="2"/>
        <v>784.46250000000009</v>
      </c>
      <c r="O30" s="3">
        <f t="shared" si="2"/>
        <v>88.064999999999998</v>
      </c>
      <c r="P30" s="3">
        <f t="shared" si="2"/>
        <v>0</v>
      </c>
      <c r="Q30" s="3">
        <f t="shared" si="7"/>
        <v>120.76875000000001</v>
      </c>
      <c r="R30" s="3">
        <f t="shared" si="8"/>
        <v>0</v>
      </c>
      <c r="S30" s="3">
        <f t="shared" si="8"/>
        <v>7.8659999999999994E-2</v>
      </c>
      <c r="T30" s="3">
        <f t="shared" si="8"/>
        <v>0</v>
      </c>
      <c r="U30" s="3">
        <f t="shared" si="8"/>
        <v>0</v>
      </c>
      <c r="V30" s="3">
        <f t="shared" si="9"/>
        <v>0</v>
      </c>
      <c r="W30" s="3">
        <f t="shared" si="10"/>
        <v>0</v>
      </c>
      <c r="AB30" s="16"/>
      <c r="AC30" s="16"/>
      <c r="AD30" s="16"/>
      <c r="AE30" s="16"/>
      <c r="AF30" s="16"/>
    </row>
    <row r="31" spans="1:32 16384:16384" s="20" customFormat="1" ht="13" x14ac:dyDescent="0.35">
      <c r="A31" s="33">
        <f>G8</f>
        <v>4144</v>
      </c>
      <c r="B31" s="39">
        <v>250</v>
      </c>
      <c r="C31" s="3">
        <f t="shared" si="3"/>
        <v>32.917500000000004</v>
      </c>
      <c r="D31" s="3">
        <f t="shared" si="4"/>
        <v>54.846540000000005</v>
      </c>
      <c r="E31" s="3">
        <f t="shared" si="5"/>
        <v>0.9272475</v>
      </c>
      <c r="F31" s="3">
        <f t="shared" si="6"/>
        <v>4.2952976999999999</v>
      </c>
      <c r="G31" s="3">
        <f t="shared" si="2"/>
        <v>0.16587000000000002</v>
      </c>
      <c r="H31" s="3">
        <f t="shared" si="2"/>
        <v>0.55575000000000008</v>
      </c>
      <c r="I31" s="3">
        <f t="shared" si="2"/>
        <v>2.6505000000000004E-2</v>
      </c>
      <c r="J31" s="3">
        <f t="shared" si="2"/>
        <v>4.7025000000000001E-3</v>
      </c>
      <c r="K31" s="3">
        <f t="shared" si="2"/>
        <v>5.0017500000000001E-3</v>
      </c>
      <c r="L31" s="3">
        <f t="shared" si="2"/>
        <v>5.8567500000000002E-2</v>
      </c>
      <c r="M31" s="3">
        <f t="shared" si="2"/>
        <v>2.6505000000000004E-2</v>
      </c>
      <c r="N31" s="3">
        <f t="shared" si="2"/>
        <v>784.46250000000009</v>
      </c>
      <c r="O31" s="3">
        <f t="shared" si="2"/>
        <v>88.064999999999998</v>
      </c>
      <c r="P31" s="3">
        <f t="shared" si="2"/>
        <v>0</v>
      </c>
      <c r="Q31" s="3">
        <f t="shared" si="7"/>
        <v>120.76875000000001</v>
      </c>
      <c r="R31" s="3">
        <f t="shared" si="8"/>
        <v>0</v>
      </c>
      <c r="S31" s="3">
        <f t="shared" si="8"/>
        <v>7.8659999999999994E-2</v>
      </c>
      <c r="T31" s="3">
        <f t="shared" si="8"/>
        <v>0</v>
      </c>
      <c r="U31" s="3">
        <f t="shared" si="8"/>
        <v>0</v>
      </c>
      <c r="V31" s="3">
        <f t="shared" si="9"/>
        <v>0</v>
      </c>
      <c r="W31" s="3">
        <f t="shared" si="10"/>
        <v>0</v>
      </c>
      <c r="AB31" s="16"/>
      <c r="AC31" s="16"/>
      <c r="AD31" s="16"/>
      <c r="AE31" s="16"/>
      <c r="AF31" s="16"/>
    </row>
    <row r="32" spans="1:32 16384:16384" s="20" customFormat="1" ht="13" x14ac:dyDescent="0.35">
      <c r="A32" s="33">
        <f>H8</f>
        <v>5867</v>
      </c>
      <c r="B32" s="39">
        <v>250</v>
      </c>
      <c r="C32" s="3">
        <f t="shared" si="3"/>
        <v>32.917500000000004</v>
      </c>
      <c r="D32" s="3">
        <f t="shared" si="4"/>
        <v>54.846540000000005</v>
      </c>
      <c r="E32" s="3">
        <f t="shared" si="5"/>
        <v>0.9272475</v>
      </c>
      <c r="F32" s="3">
        <f t="shared" si="6"/>
        <v>4.2952976999999999</v>
      </c>
      <c r="G32" s="3">
        <f t="shared" si="2"/>
        <v>0.16587000000000002</v>
      </c>
      <c r="H32" s="3">
        <f t="shared" si="2"/>
        <v>0.55575000000000008</v>
      </c>
      <c r="I32" s="3">
        <f t="shared" si="2"/>
        <v>2.6505000000000004E-2</v>
      </c>
      <c r="J32" s="3">
        <f t="shared" si="2"/>
        <v>4.7025000000000001E-3</v>
      </c>
      <c r="K32" s="3">
        <f t="shared" si="2"/>
        <v>5.0017500000000001E-3</v>
      </c>
      <c r="L32" s="3">
        <f t="shared" si="2"/>
        <v>5.8567500000000002E-2</v>
      </c>
      <c r="M32" s="3">
        <f t="shared" si="2"/>
        <v>2.6505000000000004E-2</v>
      </c>
      <c r="N32" s="3">
        <f t="shared" si="2"/>
        <v>784.46250000000009</v>
      </c>
      <c r="O32" s="3">
        <f t="shared" si="2"/>
        <v>88.064999999999998</v>
      </c>
      <c r="P32" s="3">
        <f t="shared" si="2"/>
        <v>0</v>
      </c>
      <c r="Q32" s="3">
        <f t="shared" si="7"/>
        <v>120.76875000000001</v>
      </c>
      <c r="R32" s="3">
        <f t="shared" si="8"/>
        <v>0</v>
      </c>
      <c r="S32" s="3">
        <f t="shared" si="8"/>
        <v>7.8659999999999994E-2</v>
      </c>
      <c r="T32" s="3">
        <f t="shared" si="8"/>
        <v>0</v>
      </c>
      <c r="U32" s="3">
        <f t="shared" si="8"/>
        <v>0</v>
      </c>
      <c r="V32" s="3">
        <f t="shared" si="9"/>
        <v>0</v>
      </c>
      <c r="W32" s="3">
        <f t="shared" si="10"/>
        <v>0</v>
      </c>
      <c r="AB32" s="16"/>
      <c r="AC32" s="16"/>
      <c r="AD32" s="16"/>
      <c r="AE32" s="16"/>
      <c r="AF32" s="16"/>
    </row>
    <row r="33" spans="1:32" s="20" customFormat="1" ht="13" x14ac:dyDescent="0.35">
      <c r="A33" s="33">
        <f>I8</f>
        <v>1808</v>
      </c>
      <c r="B33" s="39">
        <v>250</v>
      </c>
      <c r="C33" s="3">
        <f t="shared" si="3"/>
        <v>32.917500000000004</v>
      </c>
      <c r="D33" s="3">
        <f t="shared" si="4"/>
        <v>54.846540000000005</v>
      </c>
      <c r="E33" s="3">
        <f t="shared" si="5"/>
        <v>0.9272475</v>
      </c>
      <c r="F33" s="3">
        <f t="shared" si="6"/>
        <v>4.2952976999999999</v>
      </c>
      <c r="G33" s="3">
        <f t="shared" si="2"/>
        <v>0.16587000000000002</v>
      </c>
      <c r="H33" s="3">
        <f t="shared" si="2"/>
        <v>0.55575000000000008</v>
      </c>
      <c r="I33" s="3">
        <f t="shared" si="2"/>
        <v>2.6505000000000004E-2</v>
      </c>
      <c r="J33" s="3">
        <f t="shared" si="2"/>
        <v>4.7025000000000001E-3</v>
      </c>
      <c r="K33" s="3">
        <f t="shared" si="2"/>
        <v>5.0017500000000001E-3</v>
      </c>
      <c r="L33" s="3">
        <f t="shared" si="2"/>
        <v>5.8567500000000002E-2</v>
      </c>
      <c r="M33" s="3">
        <f t="shared" si="2"/>
        <v>2.6505000000000004E-2</v>
      </c>
      <c r="N33" s="3">
        <f t="shared" si="2"/>
        <v>784.46250000000009</v>
      </c>
      <c r="O33" s="3">
        <f t="shared" si="2"/>
        <v>88.064999999999998</v>
      </c>
      <c r="P33" s="3">
        <f t="shared" si="2"/>
        <v>0</v>
      </c>
      <c r="Q33" s="3">
        <f t="shared" si="7"/>
        <v>120.76875000000001</v>
      </c>
      <c r="R33" s="3">
        <f t="shared" si="8"/>
        <v>0</v>
      </c>
      <c r="S33" s="3">
        <f t="shared" si="8"/>
        <v>7.8659999999999994E-2</v>
      </c>
      <c r="T33" s="3">
        <f t="shared" si="8"/>
        <v>0</v>
      </c>
      <c r="U33" s="3">
        <f t="shared" si="8"/>
        <v>0</v>
      </c>
      <c r="V33" s="3">
        <f t="shared" si="9"/>
        <v>0</v>
      </c>
      <c r="W33" s="3">
        <f t="shared" si="10"/>
        <v>0</v>
      </c>
      <c r="AB33" s="16"/>
      <c r="AC33" s="16"/>
      <c r="AD33" s="16"/>
      <c r="AE33" s="16"/>
      <c r="AF33" s="16"/>
    </row>
    <row r="34" spans="1:32" s="20" customFormat="1" ht="13" x14ac:dyDescent="0.35">
      <c r="A34" s="33">
        <f>J8</f>
        <v>16</v>
      </c>
      <c r="B34" s="39">
        <v>250</v>
      </c>
      <c r="C34" s="3">
        <f t="shared" si="3"/>
        <v>32.917500000000004</v>
      </c>
      <c r="D34" s="3">
        <f t="shared" si="4"/>
        <v>54.846540000000005</v>
      </c>
      <c r="E34" s="3">
        <f t="shared" si="5"/>
        <v>0.9272475</v>
      </c>
      <c r="F34" s="3">
        <f t="shared" si="6"/>
        <v>4.2952976999999999</v>
      </c>
      <c r="G34" s="3">
        <f t="shared" si="2"/>
        <v>0.16587000000000002</v>
      </c>
      <c r="H34" s="3">
        <f t="shared" si="2"/>
        <v>0.55575000000000008</v>
      </c>
      <c r="I34" s="3">
        <f t="shared" si="2"/>
        <v>2.6505000000000004E-2</v>
      </c>
      <c r="J34" s="3">
        <f t="shared" si="2"/>
        <v>4.7025000000000001E-3</v>
      </c>
      <c r="K34" s="3">
        <f t="shared" si="2"/>
        <v>5.0017500000000001E-3</v>
      </c>
      <c r="L34" s="3">
        <f t="shared" si="2"/>
        <v>5.8567500000000002E-2</v>
      </c>
      <c r="M34" s="3">
        <f t="shared" si="2"/>
        <v>2.6505000000000004E-2</v>
      </c>
      <c r="N34" s="3">
        <f t="shared" si="2"/>
        <v>784.46250000000009</v>
      </c>
      <c r="O34" s="3">
        <f t="shared" si="2"/>
        <v>88.064999999999998</v>
      </c>
      <c r="P34" s="3">
        <f t="shared" si="2"/>
        <v>0</v>
      </c>
      <c r="Q34" s="3">
        <f t="shared" si="7"/>
        <v>120.76875000000001</v>
      </c>
      <c r="R34" s="3">
        <f t="shared" si="8"/>
        <v>0</v>
      </c>
      <c r="S34" s="3">
        <f t="shared" si="8"/>
        <v>7.8659999999999994E-2</v>
      </c>
      <c r="T34" s="3">
        <f t="shared" si="8"/>
        <v>0</v>
      </c>
      <c r="U34" s="3">
        <f t="shared" si="8"/>
        <v>0</v>
      </c>
      <c r="V34" s="3">
        <f t="shared" si="9"/>
        <v>0</v>
      </c>
      <c r="W34" s="3">
        <f t="shared" si="10"/>
        <v>0</v>
      </c>
      <c r="AB34" s="16"/>
      <c r="AC34" s="16"/>
      <c r="AD34" s="16"/>
      <c r="AE34" s="16"/>
      <c r="AF34" s="16"/>
    </row>
    <row r="35" spans="1:32" s="20" customFormat="1" ht="13" x14ac:dyDescent="0.35">
      <c r="A35" s="33">
        <f>K8</f>
        <v>17</v>
      </c>
      <c r="B35" s="39">
        <v>250</v>
      </c>
      <c r="C35" s="3">
        <f t="shared" si="3"/>
        <v>32.917500000000004</v>
      </c>
      <c r="D35" s="3">
        <f t="shared" si="4"/>
        <v>54.846540000000005</v>
      </c>
      <c r="E35" s="3">
        <f t="shared" si="5"/>
        <v>0.9272475</v>
      </c>
      <c r="F35" s="3">
        <f t="shared" si="6"/>
        <v>4.2952976999999999</v>
      </c>
      <c r="G35" s="3">
        <f t="shared" si="2"/>
        <v>0.16587000000000002</v>
      </c>
      <c r="H35" s="3">
        <f t="shared" si="2"/>
        <v>0.55575000000000008</v>
      </c>
      <c r="I35" s="3">
        <f t="shared" si="2"/>
        <v>2.6505000000000004E-2</v>
      </c>
      <c r="J35" s="3">
        <f t="shared" si="2"/>
        <v>4.7025000000000001E-3</v>
      </c>
      <c r="K35" s="3">
        <f t="shared" si="2"/>
        <v>5.0017500000000001E-3</v>
      </c>
      <c r="L35" s="3">
        <f t="shared" si="2"/>
        <v>5.8567500000000002E-2</v>
      </c>
      <c r="M35" s="3">
        <f t="shared" si="2"/>
        <v>2.6505000000000004E-2</v>
      </c>
      <c r="N35" s="3">
        <f t="shared" si="2"/>
        <v>784.46250000000009</v>
      </c>
      <c r="O35" s="3">
        <f t="shared" si="2"/>
        <v>88.064999999999998</v>
      </c>
      <c r="P35" s="3">
        <f t="shared" si="2"/>
        <v>0</v>
      </c>
      <c r="Q35" s="3">
        <f t="shared" si="7"/>
        <v>120.76875000000001</v>
      </c>
      <c r="R35" s="3">
        <f t="shared" si="8"/>
        <v>0</v>
      </c>
      <c r="S35" s="3">
        <f t="shared" si="8"/>
        <v>7.8659999999999994E-2</v>
      </c>
      <c r="T35" s="3">
        <f t="shared" si="8"/>
        <v>0</v>
      </c>
      <c r="U35" s="3">
        <f t="shared" si="8"/>
        <v>0</v>
      </c>
      <c r="V35" s="3">
        <f t="shared" si="9"/>
        <v>0</v>
      </c>
      <c r="W35" s="3">
        <f t="shared" si="10"/>
        <v>0</v>
      </c>
      <c r="AB35" s="16"/>
      <c r="AC35" s="16"/>
      <c r="AD35" s="16"/>
      <c r="AE35" s="16"/>
      <c r="AF35" s="16"/>
    </row>
    <row r="36" spans="1:32" s="20" customFormat="1" ht="13" x14ac:dyDescent="0.35">
      <c r="A36" s="33">
        <f>L8</f>
        <v>18</v>
      </c>
      <c r="B36" s="39">
        <v>250</v>
      </c>
      <c r="C36" s="3">
        <f t="shared" si="3"/>
        <v>32.917500000000004</v>
      </c>
      <c r="D36" s="3">
        <f t="shared" si="4"/>
        <v>54.846540000000005</v>
      </c>
      <c r="E36" s="3">
        <f t="shared" si="5"/>
        <v>0.9272475</v>
      </c>
      <c r="F36" s="3">
        <f t="shared" si="6"/>
        <v>4.2952976999999999</v>
      </c>
      <c r="G36" s="3">
        <f t="shared" si="2"/>
        <v>0.16587000000000002</v>
      </c>
      <c r="H36" s="3">
        <f t="shared" si="2"/>
        <v>0.55575000000000008</v>
      </c>
      <c r="I36" s="3">
        <f t="shared" si="2"/>
        <v>2.6505000000000004E-2</v>
      </c>
      <c r="J36" s="3">
        <f t="shared" si="2"/>
        <v>4.7025000000000001E-3</v>
      </c>
      <c r="K36" s="3">
        <f t="shared" si="2"/>
        <v>5.0017500000000001E-3</v>
      </c>
      <c r="L36" s="3">
        <f t="shared" si="2"/>
        <v>5.8567500000000002E-2</v>
      </c>
      <c r="M36" s="3">
        <f t="shared" si="2"/>
        <v>2.6505000000000004E-2</v>
      </c>
      <c r="N36" s="3">
        <f t="shared" si="2"/>
        <v>784.46250000000009</v>
      </c>
      <c r="O36" s="3">
        <f t="shared" si="2"/>
        <v>88.064999999999998</v>
      </c>
      <c r="P36" s="3">
        <f t="shared" si="2"/>
        <v>0</v>
      </c>
      <c r="Q36" s="3">
        <f t="shared" si="7"/>
        <v>120.76875000000001</v>
      </c>
      <c r="R36" s="3">
        <f t="shared" si="8"/>
        <v>0</v>
      </c>
      <c r="S36" s="3">
        <f t="shared" si="8"/>
        <v>7.8659999999999994E-2</v>
      </c>
      <c r="T36" s="3">
        <f t="shared" si="8"/>
        <v>0</v>
      </c>
      <c r="U36" s="3">
        <f t="shared" si="8"/>
        <v>0</v>
      </c>
      <c r="V36" s="3">
        <f t="shared" si="9"/>
        <v>0</v>
      </c>
      <c r="W36" s="3">
        <f t="shared" si="10"/>
        <v>0</v>
      </c>
      <c r="AB36" s="16"/>
      <c r="AC36" s="16"/>
      <c r="AD36" s="16"/>
      <c r="AE36" s="16"/>
      <c r="AF36" s="16"/>
    </row>
    <row r="37" spans="1:32" s="20" customFormat="1" ht="13" x14ac:dyDescent="0.35">
      <c r="A37" s="33">
        <f>M8</f>
        <v>24</v>
      </c>
      <c r="B37" s="39">
        <v>250</v>
      </c>
      <c r="C37" s="3">
        <f t="shared" si="3"/>
        <v>32.917500000000004</v>
      </c>
      <c r="D37" s="3">
        <f t="shared" si="4"/>
        <v>54.846540000000005</v>
      </c>
      <c r="E37" s="3">
        <f t="shared" si="5"/>
        <v>0.9272475</v>
      </c>
      <c r="F37" s="3">
        <f t="shared" si="6"/>
        <v>4.2952976999999999</v>
      </c>
      <c r="G37" s="3">
        <f t="shared" si="2"/>
        <v>0.16587000000000002</v>
      </c>
      <c r="H37" s="3">
        <f t="shared" si="2"/>
        <v>0.55575000000000008</v>
      </c>
      <c r="I37" s="3">
        <f t="shared" si="2"/>
        <v>2.6505000000000004E-2</v>
      </c>
      <c r="J37" s="3">
        <f t="shared" si="2"/>
        <v>4.7025000000000001E-3</v>
      </c>
      <c r="K37" s="3">
        <f t="shared" si="2"/>
        <v>5.0017500000000001E-3</v>
      </c>
      <c r="L37" s="3">
        <f t="shared" si="2"/>
        <v>5.8567500000000002E-2</v>
      </c>
      <c r="M37" s="3">
        <f t="shared" si="2"/>
        <v>2.6505000000000004E-2</v>
      </c>
      <c r="N37" s="3">
        <f t="shared" si="2"/>
        <v>784.46250000000009</v>
      </c>
      <c r="O37" s="3">
        <f t="shared" si="2"/>
        <v>88.064999999999998</v>
      </c>
      <c r="P37" s="3">
        <f t="shared" si="2"/>
        <v>0</v>
      </c>
      <c r="Q37" s="3">
        <f t="shared" si="7"/>
        <v>120.76875000000001</v>
      </c>
      <c r="R37" s="3">
        <f t="shared" si="8"/>
        <v>0</v>
      </c>
      <c r="S37" s="3">
        <f t="shared" si="8"/>
        <v>7.8659999999999994E-2</v>
      </c>
      <c r="T37" s="3">
        <f t="shared" si="8"/>
        <v>0</v>
      </c>
      <c r="U37" s="3">
        <f t="shared" si="8"/>
        <v>0</v>
      </c>
      <c r="V37" s="3">
        <f t="shared" si="9"/>
        <v>0</v>
      </c>
      <c r="W37" s="3">
        <f t="shared" si="10"/>
        <v>0</v>
      </c>
      <c r="AB37" s="16"/>
      <c r="AC37" s="16"/>
      <c r="AD37" s="16"/>
      <c r="AE37" s="16"/>
      <c r="AF37" s="16"/>
    </row>
    <row r="38" spans="1:32" s="20" customFormat="1" ht="13" x14ac:dyDescent="0.35">
      <c r="A38" s="33">
        <f>N8</f>
        <v>25</v>
      </c>
      <c r="B38" s="39">
        <v>250</v>
      </c>
      <c r="C38" s="3">
        <f t="shared" si="3"/>
        <v>32.917500000000004</v>
      </c>
      <c r="D38" s="3">
        <f t="shared" si="4"/>
        <v>54.846540000000005</v>
      </c>
      <c r="E38" s="3">
        <f t="shared" si="5"/>
        <v>0.9272475</v>
      </c>
      <c r="F38" s="3">
        <f t="shared" si="6"/>
        <v>4.2952976999999999</v>
      </c>
      <c r="G38" s="3">
        <f t="shared" si="2"/>
        <v>0.16587000000000002</v>
      </c>
      <c r="H38" s="3">
        <f t="shared" si="2"/>
        <v>0.55575000000000008</v>
      </c>
      <c r="I38" s="3">
        <f t="shared" si="2"/>
        <v>2.6505000000000004E-2</v>
      </c>
      <c r="J38" s="3">
        <f t="shared" si="2"/>
        <v>4.7025000000000001E-3</v>
      </c>
      <c r="K38" s="3">
        <f t="shared" si="2"/>
        <v>5.0017500000000001E-3</v>
      </c>
      <c r="L38" s="3">
        <f t="shared" si="2"/>
        <v>5.8567500000000002E-2</v>
      </c>
      <c r="M38" s="3">
        <f t="shared" si="2"/>
        <v>2.6505000000000004E-2</v>
      </c>
      <c r="N38" s="3">
        <f t="shared" si="2"/>
        <v>784.46250000000009</v>
      </c>
      <c r="O38" s="3">
        <f t="shared" si="2"/>
        <v>88.064999999999998</v>
      </c>
      <c r="P38" s="3">
        <f t="shared" si="2"/>
        <v>0</v>
      </c>
      <c r="Q38" s="3">
        <f t="shared" si="7"/>
        <v>120.76875000000001</v>
      </c>
      <c r="R38" s="3">
        <f t="shared" si="8"/>
        <v>0</v>
      </c>
      <c r="S38" s="3">
        <f t="shared" si="8"/>
        <v>7.8659999999999994E-2</v>
      </c>
      <c r="T38" s="3">
        <f t="shared" si="8"/>
        <v>0</v>
      </c>
      <c r="U38" s="3">
        <f t="shared" si="8"/>
        <v>0</v>
      </c>
      <c r="V38" s="3">
        <f t="shared" si="9"/>
        <v>0</v>
      </c>
      <c r="W38" s="3">
        <f t="shared" si="10"/>
        <v>0</v>
      </c>
      <c r="AB38" s="16"/>
      <c r="AC38" s="16"/>
      <c r="AD38" s="16"/>
      <c r="AE38" s="16"/>
      <c r="AF38" s="16"/>
    </row>
    <row r="39" spans="1:32" s="20" customFormat="1" ht="13" x14ac:dyDescent="0.35">
      <c r="A39" s="33">
        <f>O8</f>
        <v>26</v>
      </c>
      <c r="B39" s="39">
        <v>250</v>
      </c>
      <c r="C39" s="3">
        <f t="shared" si="3"/>
        <v>32.917500000000004</v>
      </c>
      <c r="D39" s="3">
        <f t="shared" si="4"/>
        <v>54.846540000000005</v>
      </c>
      <c r="E39" s="3">
        <f t="shared" si="5"/>
        <v>0.9272475</v>
      </c>
      <c r="F39" s="3">
        <f t="shared" si="6"/>
        <v>4.2952976999999999</v>
      </c>
      <c r="G39" s="3">
        <f t="shared" si="2"/>
        <v>0.16587000000000002</v>
      </c>
      <c r="H39" s="3">
        <f t="shared" si="2"/>
        <v>0.55575000000000008</v>
      </c>
      <c r="I39" s="3">
        <f t="shared" si="2"/>
        <v>2.6505000000000004E-2</v>
      </c>
      <c r="J39" s="3">
        <f t="shared" si="2"/>
        <v>4.7025000000000001E-3</v>
      </c>
      <c r="K39" s="3">
        <f t="shared" si="2"/>
        <v>5.0017500000000001E-3</v>
      </c>
      <c r="L39" s="3">
        <f t="shared" si="2"/>
        <v>5.8567500000000002E-2</v>
      </c>
      <c r="M39" s="3">
        <f t="shared" si="2"/>
        <v>2.6505000000000004E-2</v>
      </c>
      <c r="N39" s="3">
        <f t="shared" si="2"/>
        <v>784.46250000000009</v>
      </c>
      <c r="O39" s="3">
        <f t="shared" si="2"/>
        <v>88.064999999999998</v>
      </c>
      <c r="P39" s="3">
        <f t="shared" si="2"/>
        <v>0</v>
      </c>
      <c r="Q39" s="3">
        <f t="shared" si="7"/>
        <v>120.76875000000001</v>
      </c>
      <c r="R39" s="3">
        <f t="shared" si="8"/>
        <v>0</v>
      </c>
      <c r="S39" s="3">
        <f t="shared" si="8"/>
        <v>7.8659999999999994E-2</v>
      </c>
      <c r="T39" s="3">
        <f t="shared" si="8"/>
        <v>0</v>
      </c>
      <c r="U39" s="3">
        <f t="shared" si="8"/>
        <v>0</v>
      </c>
      <c r="V39" s="3">
        <f t="shared" si="9"/>
        <v>0</v>
      </c>
      <c r="W39" s="3">
        <f t="shared" si="10"/>
        <v>0</v>
      </c>
      <c r="AB39" s="16"/>
      <c r="AC39" s="16"/>
      <c r="AD39" s="16"/>
      <c r="AE39" s="16"/>
      <c r="AF39" s="16"/>
    </row>
    <row r="40" spans="1:32" s="20" customFormat="1" ht="13" x14ac:dyDescent="0.35">
      <c r="A40" s="33">
        <f>P8</f>
        <v>27</v>
      </c>
      <c r="B40" s="39">
        <v>250</v>
      </c>
      <c r="C40" s="3">
        <f t="shared" si="3"/>
        <v>32.917500000000004</v>
      </c>
      <c r="D40" s="3">
        <f t="shared" si="4"/>
        <v>54.846540000000005</v>
      </c>
      <c r="E40" s="3">
        <f t="shared" si="5"/>
        <v>0.9272475</v>
      </c>
      <c r="F40" s="3">
        <f t="shared" si="6"/>
        <v>4.2952976999999999</v>
      </c>
      <c r="G40" s="3">
        <f t="shared" si="2"/>
        <v>0.16587000000000002</v>
      </c>
      <c r="H40" s="3">
        <f t="shared" si="2"/>
        <v>0.55575000000000008</v>
      </c>
      <c r="I40" s="3">
        <f t="shared" si="2"/>
        <v>2.6505000000000004E-2</v>
      </c>
      <c r="J40" s="3">
        <f t="shared" si="2"/>
        <v>4.7025000000000001E-3</v>
      </c>
      <c r="K40" s="3">
        <f t="shared" si="2"/>
        <v>5.0017500000000001E-3</v>
      </c>
      <c r="L40" s="3">
        <f t="shared" si="2"/>
        <v>5.8567500000000002E-2</v>
      </c>
      <c r="M40" s="3">
        <f t="shared" si="2"/>
        <v>2.6505000000000004E-2</v>
      </c>
      <c r="N40" s="3">
        <f t="shared" si="2"/>
        <v>784.46250000000009</v>
      </c>
      <c r="O40" s="3">
        <f t="shared" si="2"/>
        <v>88.064999999999998</v>
      </c>
      <c r="P40" s="3">
        <f t="shared" si="2"/>
        <v>0</v>
      </c>
      <c r="Q40" s="3">
        <f t="shared" si="7"/>
        <v>120.76875000000001</v>
      </c>
      <c r="R40" s="3">
        <f t="shared" si="8"/>
        <v>0</v>
      </c>
      <c r="S40" s="3">
        <f t="shared" si="8"/>
        <v>7.8659999999999994E-2</v>
      </c>
      <c r="T40" s="3">
        <f t="shared" si="8"/>
        <v>0</v>
      </c>
      <c r="U40" s="3">
        <f t="shared" si="8"/>
        <v>0</v>
      </c>
      <c r="V40" s="3">
        <f t="shared" si="9"/>
        <v>0</v>
      </c>
      <c r="W40" s="3">
        <f t="shared" si="10"/>
        <v>0</v>
      </c>
      <c r="AB40" s="16"/>
      <c r="AC40" s="16"/>
      <c r="AD40" s="16"/>
      <c r="AE40" s="16"/>
      <c r="AF40" s="16"/>
    </row>
    <row r="41" spans="1:32" s="20" customFormat="1" ht="13" x14ac:dyDescent="0.35">
      <c r="A41" s="33">
        <f>Q8</f>
        <v>33</v>
      </c>
      <c r="B41" s="39">
        <v>250</v>
      </c>
      <c r="C41" s="3">
        <f t="shared" si="3"/>
        <v>32.917500000000004</v>
      </c>
      <c r="D41" s="3">
        <f t="shared" si="4"/>
        <v>54.846540000000005</v>
      </c>
      <c r="E41" s="3">
        <f t="shared" si="5"/>
        <v>0.9272475</v>
      </c>
      <c r="F41" s="3">
        <f t="shared" si="6"/>
        <v>4.2952976999999999</v>
      </c>
      <c r="G41" s="3">
        <f t="shared" si="2"/>
        <v>0.16587000000000002</v>
      </c>
      <c r="H41" s="3">
        <f t="shared" si="2"/>
        <v>0.55575000000000008</v>
      </c>
      <c r="I41" s="3">
        <f t="shared" si="2"/>
        <v>2.6505000000000004E-2</v>
      </c>
      <c r="J41" s="3">
        <f t="shared" si="2"/>
        <v>4.7025000000000001E-3</v>
      </c>
      <c r="K41" s="3">
        <f t="shared" si="2"/>
        <v>5.0017500000000001E-3</v>
      </c>
      <c r="L41" s="3">
        <f t="shared" si="2"/>
        <v>5.8567500000000002E-2</v>
      </c>
      <c r="M41" s="3">
        <f t="shared" si="2"/>
        <v>2.6505000000000004E-2</v>
      </c>
      <c r="N41" s="3">
        <f t="shared" si="2"/>
        <v>784.46250000000009</v>
      </c>
      <c r="O41" s="3">
        <f t="shared" si="2"/>
        <v>88.064999999999998</v>
      </c>
      <c r="P41" s="3">
        <f t="shared" si="2"/>
        <v>0</v>
      </c>
      <c r="Q41" s="3">
        <f t="shared" si="7"/>
        <v>120.76875000000001</v>
      </c>
      <c r="R41" s="3">
        <f t="shared" si="8"/>
        <v>0</v>
      </c>
      <c r="S41" s="3">
        <f t="shared" si="8"/>
        <v>7.8659999999999994E-2</v>
      </c>
      <c r="T41" s="3">
        <f t="shared" si="8"/>
        <v>0</v>
      </c>
      <c r="U41" s="3">
        <f t="shared" si="8"/>
        <v>0</v>
      </c>
      <c r="V41" s="3">
        <f t="shared" si="9"/>
        <v>0</v>
      </c>
      <c r="W41" s="3">
        <f t="shared" si="10"/>
        <v>0</v>
      </c>
      <c r="AB41" s="16"/>
      <c r="AC41" s="16"/>
      <c r="AD41" s="16"/>
      <c r="AE41" s="16"/>
      <c r="AF41" s="16"/>
    </row>
    <row r="42" spans="1:32" s="20" customFormat="1" ht="13" x14ac:dyDescent="0.35">
      <c r="A42" s="33">
        <f>R8</f>
        <v>34</v>
      </c>
      <c r="B42" s="39">
        <v>250</v>
      </c>
      <c r="C42" s="3">
        <f t="shared" si="3"/>
        <v>32.917500000000004</v>
      </c>
      <c r="D42" s="3">
        <f t="shared" si="4"/>
        <v>54.846540000000005</v>
      </c>
      <c r="E42" s="3">
        <f t="shared" si="5"/>
        <v>0.9272475</v>
      </c>
      <c r="F42" s="3">
        <f t="shared" si="6"/>
        <v>4.2952976999999999</v>
      </c>
      <c r="G42" s="3">
        <f t="shared" si="2"/>
        <v>0.16587000000000002</v>
      </c>
      <c r="H42" s="3">
        <f t="shared" si="2"/>
        <v>0.55575000000000008</v>
      </c>
      <c r="I42" s="3">
        <f t="shared" si="2"/>
        <v>2.6505000000000004E-2</v>
      </c>
      <c r="J42" s="3">
        <f t="shared" si="2"/>
        <v>4.7025000000000001E-3</v>
      </c>
      <c r="K42" s="3">
        <f t="shared" si="2"/>
        <v>5.0017500000000001E-3</v>
      </c>
      <c r="L42" s="3">
        <f t="shared" si="2"/>
        <v>5.8567500000000002E-2</v>
      </c>
      <c r="M42" s="3">
        <f t="shared" si="2"/>
        <v>2.6505000000000004E-2</v>
      </c>
      <c r="N42" s="3">
        <f t="shared" si="2"/>
        <v>784.46250000000009</v>
      </c>
      <c r="O42" s="3">
        <f t="shared" si="2"/>
        <v>88.064999999999998</v>
      </c>
      <c r="P42" s="3">
        <f t="shared" si="2"/>
        <v>0</v>
      </c>
      <c r="Q42" s="3">
        <f t="shared" si="7"/>
        <v>120.76875000000001</v>
      </c>
      <c r="R42" s="3">
        <f t="shared" si="8"/>
        <v>0</v>
      </c>
      <c r="S42" s="3">
        <f t="shared" si="8"/>
        <v>7.8659999999999994E-2</v>
      </c>
      <c r="T42" s="3">
        <f t="shared" si="8"/>
        <v>0</v>
      </c>
      <c r="U42" s="3">
        <f t="shared" si="8"/>
        <v>0</v>
      </c>
      <c r="V42" s="3">
        <f t="shared" si="9"/>
        <v>0</v>
      </c>
      <c r="W42" s="3">
        <f t="shared" si="10"/>
        <v>0</v>
      </c>
      <c r="AB42" s="16"/>
      <c r="AC42" s="16"/>
      <c r="AD42" s="16"/>
      <c r="AE42" s="16"/>
      <c r="AF42" s="16"/>
    </row>
    <row r="43" spans="1:32" s="20" customFormat="1" ht="13" x14ac:dyDescent="0.35">
      <c r="A43" s="33">
        <f>S8</f>
        <v>35</v>
      </c>
      <c r="B43" s="39">
        <v>250</v>
      </c>
      <c r="C43" s="3">
        <f t="shared" si="3"/>
        <v>32.917500000000004</v>
      </c>
      <c r="D43" s="3">
        <f t="shared" si="4"/>
        <v>54.846540000000005</v>
      </c>
      <c r="E43" s="3">
        <f t="shared" si="5"/>
        <v>0.9272475</v>
      </c>
      <c r="F43" s="3">
        <f t="shared" si="6"/>
        <v>4.2952976999999999</v>
      </c>
      <c r="G43" s="3">
        <f t="shared" ref="G43:P46" si="11">IF(G$23="%w/w SAR",((G$24*10)*$B43),IF(G$23="%w/w DM",(((G$24*10)*($B$24/100))*$B43),IF(G$23="kg/t SAR",(G$24*$B43),IF(G$23="kg/t DM",((G$24*($B$24/100))*$B43),IF(G$23="mg/kg SAR",((G$24*0.001)*$B43),IF(G$23="mg/kg DM",(((G$24*0.001)*($B$24/100))*$B43),0))))))</f>
        <v>0.16587000000000002</v>
      </c>
      <c r="H43" s="3">
        <f t="shared" si="11"/>
        <v>0.55575000000000008</v>
      </c>
      <c r="I43" s="3">
        <f t="shared" si="11"/>
        <v>2.6505000000000004E-2</v>
      </c>
      <c r="J43" s="3">
        <f t="shared" si="11"/>
        <v>4.7025000000000001E-3</v>
      </c>
      <c r="K43" s="3">
        <f t="shared" si="11"/>
        <v>5.0017500000000001E-3</v>
      </c>
      <c r="L43" s="3">
        <f t="shared" si="11"/>
        <v>5.8567500000000002E-2</v>
      </c>
      <c r="M43" s="3">
        <f t="shared" si="11"/>
        <v>2.6505000000000004E-2</v>
      </c>
      <c r="N43" s="3">
        <f t="shared" si="11"/>
        <v>784.46250000000009</v>
      </c>
      <c r="O43" s="3">
        <f t="shared" si="11"/>
        <v>88.064999999999998</v>
      </c>
      <c r="P43" s="3">
        <f t="shared" si="11"/>
        <v>0</v>
      </c>
      <c r="Q43" s="3">
        <f t="shared" si="7"/>
        <v>120.76875000000001</v>
      </c>
      <c r="R43" s="3">
        <f t="shared" si="8"/>
        <v>0</v>
      </c>
      <c r="S43" s="3">
        <f t="shared" si="8"/>
        <v>7.8659999999999994E-2</v>
      </c>
      <c r="T43" s="3">
        <f t="shared" si="8"/>
        <v>0</v>
      </c>
      <c r="U43" s="3">
        <f t="shared" si="8"/>
        <v>0</v>
      </c>
      <c r="V43" s="3">
        <f t="shared" si="9"/>
        <v>0</v>
      </c>
      <c r="W43" s="3">
        <f t="shared" si="10"/>
        <v>0</v>
      </c>
      <c r="AB43" s="16"/>
      <c r="AC43" s="16"/>
      <c r="AD43" s="16"/>
      <c r="AE43" s="16"/>
      <c r="AF43" s="16"/>
    </row>
    <row r="44" spans="1:32" s="20" customFormat="1" ht="13" x14ac:dyDescent="0.35">
      <c r="A44" s="33" t="str">
        <f>T8</f>
        <v>36a</v>
      </c>
      <c r="B44" s="39">
        <v>250</v>
      </c>
      <c r="C44" s="3">
        <f t="shared" si="3"/>
        <v>32.917500000000004</v>
      </c>
      <c r="D44" s="3">
        <f t="shared" si="4"/>
        <v>54.846540000000005</v>
      </c>
      <c r="E44" s="3">
        <f t="shared" si="5"/>
        <v>0.9272475</v>
      </c>
      <c r="F44" s="3">
        <f t="shared" si="6"/>
        <v>4.2952976999999999</v>
      </c>
      <c r="G44" s="3">
        <f t="shared" si="11"/>
        <v>0.16587000000000002</v>
      </c>
      <c r="H44" s="3">
        <f t="shared" si="11"/>
        <v>0.55575000000000008</v>
      </c>
      <c r="I44" s="3">
        <f t="shared" si="11"/>
        <v>2.6505000000000004E-2</v>
      </c>
      <c r="J44" s="3">
        <f t="shared" si="11"/>
        <v>4.7025000000000001E-3</v>
      </c>
      <c r="K44" s="3">
        <f t="shared" si="11"/>
        <v>5.0017500000000001E-3</v>
      </c>
      <c r="L44" s="3">
        <f t="shared" si="11"/>
        <v>5.8567500000000002E-2</v>
      </c>
      <c r="M44" s="3">
        <f t="shared" si="11"/>
        <v>2.6505000000000004E-2</v>
      </c>
      <c r="N44" s="3">
        <f t="shared" si="11"/>
        <v>784.46250000000009</v>
      </c>
      <c r="O44" s="3">
        <f t="shared" si="11"/>
        <v>88.064999999999998</v>
      </c>
      <c r="P44" s="3">
        <f t="shared" si="11"/>
        <v>0</v>
      </c>
      <c r="Q44" s="3">
        <f t="shared" si="7"/>
        <v>120.76875000000001</v>
      </c>
      <c r="R44" s="3">
        <f t="shared" si="8"/>
        <v>0</v>
      </c>
      <c r="S44" s="3">
        <f t="shared" si="8"/>
        <v>7.8659999999999994E-2</v>
      </c>
      <c r="T44" s="3">
        <f t="shared" si="8"/>
        <v>0</v>
      </c>
      <c r="U44" s="3">
        <f t="shared" si="8"/>
        <v>0</v>
      </c>
      <c r="V44" s="3">
        <f t="shared" si="9"/>
        <v>0</v>
      </c>
      <c r="W44" s="3">
        <f t="shared" si="10"/>
        <v>0</v>
      </c>
      <c r="AB44" s="16"/>
      <c r="AC44" s="16"/>
      <c r="AD44" s="16"/>
      <c r="AE44" s="16"/>
      <c r="AF44" s="16"/>
    </row>
    <row r="45" spans="1:32" s="20" customFormat="1" ht="13" x14ac:dyDescent="0.35">
      <c r="A45" s="33">
        <f>U8</f>
        <v>37</v>
      </c>
      <c r="B45" s="39">
        <v>250</v>
      </c>
      <c r="C45" s="3">
        <f t="shared" si="3"/>
        <v>32.917500000000004</v>
      </c>
      <c r="D45" s="3">
        <f t="shared" si="4"/>
        <v>54.846540000000005</v>
      </c>
      <c r="E45" s="3">
        <f t="shared" si="5"/>
        <v>0.9272475</v>
      </c>
      <c r="F45" s="3">
        <f t="shared" si="6"/>
        <v>4.2952976999999999</v>
      </c>
      <c r="G45" s="3">
        <f t="shared" si="11"/>
        <v>0.16587000000000002</v>
      </c>
      <c r="H45" s="3">
        <f t="shared" si="11"/>
        <v>0.55575000000000008</v>
      </c>
      <c r="I45" s="3">
        <f t="shared" si="11"/>
        <v>2.6505000000000004E-2</v>
      </c>
      <c r="J45" s="3">
        <f t="shared" si="11"/>
        <v>4.7025000000000001E-3</v>
      </c>
      <c r="K45" s="3">
        <f t="shared" si="11"/>
        <v>5.0017500000000001E-3</v>
      </c>
      <c r="L45" s="3">
        <f t="shared" si="11"/>
        <v>5.8567500000000002E-2</v>
      </c>
      <c r="M45" s="3">
        <f t="shared" si="11"/>
        <v>2.6505000000000004E-2</v>
      </c>
      <c r="N45" s="3">
        <f t="shared" si="11"/>
        <v>784.46250000000009</v>
      </c>
      <c r="O45" s="3">
        <f t="shared" si="11"/>
        <v>88.064999999999998</v>
      </c>
      <c r="P45" s="3">
        <f t="shared" si="11"/>
        <v>0</v>
      </c>
      <c r="Q45" s="3">
        <f t="shared" si="7"/>
        <v>120.76875000000001</v>
      </c>
      <c r="R45" s="3">
        <f t="shared" si="8"/>
        <v>0</v>
      </c>
      <c r="S45" s="3">
        <f t="shared" si="8"/>
        <v>7.8659999999999994E-2</v>
      </c>
      <c r="T45" s="3">
        <f t="shared" si="8"/>
        <v>0</v>
      </c>
      <c r="U45" s="3">
        <f t="shared" si="8"/>
        <v>0</v>
      </c>
      <c r="V45" s="3">
        <f t="shared" si="9"/>
        <v>0</v>
      </c>
      <c r="W45" s="3">
        <f t="shared" si="10"/>
        <v>0</v>
      </c>
      <c r="AB45" s="16"/>
      <c r="AC45" s="16"/>
      <c r="AD45" s="16"/>
      <c r="AE45" s="16"/>
      <c r="AF45" s="16"/>
    </row>
    <row r="46" spans="1:32" s="20" customFormat="1" ht="13.5" thickBot="1" x14ac:dyDescent="0.4">
      <c r="A46" s="34">
        <f>V8</f>
        <v>0</v>
      </c>
      <c r="B46" s="21"/>
      <c r="C46" s="4">
        <f t="shared" si="3"/>
        <v>0</v>
      </c>
      <c r="D46" s="4">
        <f t="shared" si="4"/>
        <v>0</v>
      </c>
      <c r="E46" s="4">
        <f t="shared" si="5"/>
        <v>0</v>
      </c>
      <c r="F46" s="4">
        <f t="shared" si="6"/>
        <v>0</v>
      </c>
      <c r="G46" s="4">
        <f t="shared" si="11"/>
        <v>0</v>
      </c>
      <c r="H46" s="4">
        <f t="shared" si="11"/>
        <v>0</v>
      </c>
      <c r="I46" s="4">
        <f t="shared" si="11"/>
        <v>0</v>
      </c>
      <c r="J46" s="4">
        <f t="shared" si="11"/>
        <v>0</v>
      </c>
      <c r="K46" s="4">
        <f t="shared" si="11"/>
        <v>0</v>
      </c>
      <c r="L46" s="4">
        <f t="shared" si="11"/>
        <v>0</v>
      </c>
      <c r="M46" s="4">
        <f t="shared" si="11"/>
        <v>0</v>
      </c>
      <c r="N46" s="4">
        <f t="shared" si="11"/>
        <v>0</v>
      </c>
      <c r="O46" s="4">
        <f t="shared" si="11"/>
        <v>0</v>
      </c>
      <c r="P46" s="4">
        <f t="shared" si="11"/>
        <v>0</v>
      </c>
      <c r="Q46" s="4">
        <f t="shared" si="7"/>
        <v>0</v>
      </c>
      <c r="R46" s="4">
        <f t="shared" si="8"/>
        <v>0</v>
      </c>
      <c r="S46" s="4">
        <f t="shared" si="8"/>
        <v>0</v>
      </c>
      <c r="T46" s="4">
        <f t="shared" si="8"/>
        <v>0</v>
      </c>
      <c r="U46" s="4">
        <f t="shared" si="8"/>
        <v>0</v>
      </c>
      <c r="V46" s="4">
        <f t="shared" si="9"/>
        <v>0</v>
      </c>
      <c r="W46" s="4">
        <f t="shared" si="10"/>
        <v>0</v>
      </c>
      <c r="AB46" s="16"/>
      <c r="AC46" s="16"/>
      <c r="AD46" s="16"/>
      <c r="AE46" s="16"/>
      <c r="AF46" s="16"/>
    </row>
    <row r="47" spans="1:32" s="25" customFormat="1" ht="13.5" thickBot="1" x14ac:dyDescent="0.4">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C5:E5"/>
    <mergeCell ref="H5:J5"/>
    <mergeCell ref="A18:B18"/>
    <mergeCell ref="A19:B19"/>
    <mergeCell ref="A20:B20"/>
    <mergeCell ref="A12:B12"/>
    <mergeCell ref="A7:B7"/>
    <mergeCell ref="A8:B8"/>
    <mergeCell ref="A9:B9"/>
    <mergeCell ref="A10:B10"/>
    <mergeCell ref="A11:B11"/>
    <mergeCell ref="A5:B5"/>
    <mergeCell ref="F5:G5"/>
    <mergeCell ref="A25:A26"/>
    <mergeCell ref="A13:B13"/>
    <mergeCell ref="A14:B14"/>
    <mergeCell ref="A15:B15"/>
    <mergeCell ref="A16:B16"/>
    <mergeCell ref="A17:B17"/>
    <mergeCell ref="A3:B3"/>
    <mergeCell ref="C3:E3"/>
    <mergeCell ref="F3:G3"/>
    <mergeCell ref="H3:J3"/>
    <mergeCell ref="A4:B4"/>
    <mergeCell ref="C4:E4"/>
    <mergeCell ref="F4:G4"/>
    <mergeCell ref="H4:J4"/>
    <mergeCell ref="A1:B1"/>
    <mergeCell ref="C1:E1"/>
    <mergeCell ref="F1:G1"/>
    <mergeCell ref="H1:J1"/>
    <mergeCell ref="A2:B2"/>
    <mergeCell ref="C2:E2"/>
    <mergeCell ref="F2:G2"/>
    <mergeCell ref="H2:J2"/>
  </mergeCells>
  <conditionalFormatting sqref="C20:V20">
    <cfRule type="cellIs" dxfId="83" priority="20" operator="equal">
      <formula>"DECREASE"</formula>
    </cfRule>
    <cfRule type="cellIs" dxfId="82" priority="21" operator="equal">
      <formula>"INCREASE"</formula>
    </cfRule>
  </conditionalFormatting>
  <conditionalFormatting sqref="B27:B46">
    <cfRule type="cellIs" dxfId="81" priority="19" operator="greaterThan">
      <formula>$B$47</formula>
    </cfRule>
  </conditionalFormatting>
  <conditionalFormatting sqref="C27:C46">
    <cfRule type="cellIs" dxfId="80" priority="18" operator="greaterThan">
      <formula>$C$47</formula>
    </cfRule>
  </conditionalFormatting>
  <conditionalFormatting sqref="C18:V18">
    <cfRule type="cellIs" dxfId="79" priority="17" operator="equal">
      <formula>0</formula>
    </cfRule>
  </conditionalFormatting>
  <conditionalFormatting sqref="C17:V17">
    <cfRule type="cellIs" dxfId="78" priority="16" operator="equal">
      <formula>0</formula>
    </cfRule>
  </conditionalFormatting>
  <conditionalFormatting sqref="C19:V19">
    <cfRule type="cellIs" dxfId="77" priority="15" operator="equal">
      <formula>0</formula>
    </cfRule>
  </conditionalFormatting>
  <conditionalFormatting sqref="V27:W46">
    <cfRule type="cellIs" dxfId="76" priority="13" operator="greaterThanOrEqual">
      <formula>"OK"</formula>
    </cfRule>
    <cfRule type="cellIs" dxfId="75" priority="14" operator="equal">
      <formula>"NOT OK"</formula>
    </cfRule>
  </conditionalFormatting>
  <conditionalFormatting sqref="G27:G46">
    <cfRule type="cellIs" dxfId="74" priority="12" operator="greaterThan">
      <formula>$G$47</formula>
    </cfRule>
  </conditionalFormatting>
  <conditionalFormatting sqref="H27:H46">
    <cfRule type="cellIs" dxfId="73" priority="11" operator="greaterThan">
      <formula>$H$47</formula>
    </cfRule>
  </conditionalFormatting>
  <conditionalFormatting sqref="I27:I46">
    <cfRule type="cellIs" dxfId="72" priority="10" operator="greaterThan">
      <formula>$I$47</formula>
    </cfRule>
  </conditionalFormatting>
  <conditionalFormatting sqref="K27:K46">
    <cfRule type="cellIs" dxfId="71" priority="9" operator="greaterThan">
      <formula>$K$47</formula>
    </cfRule>
  </conditionalFormatting>
  <conditionalFormatting sqref="L27:L46">
    <cfRule type="cellIs" dxfId="70" priority="8" operator="greaterThan">
      <formula>$L$47</formula>
    </cfRule>
  </conditionalFormatting>
  <conditionalFormatting sqref="M27:M46">
    <cfRule type="cellIs" dxfId="69" priority="7" operator="greaterThan">
      <formula>$M$47</formula>
    </cfRule>
  </conditionalFormatting>
  <conditionalFormatting sqref="P27:P46">
    <cfRule type="cellIs" dxfId="68" priority="6" operator="greaterThan">
      <formula>$P$47</formula>
    </cfRule>
  </conditionalFormatting>
  <conditionalFormatting sqref="R27:R46">
    <cfRule type="cellIs" dxfId="67" priority="5" operator="greaterThan">
      <formula>$R$47</formula>
    </cfRule>
  </conditionalFormatting>
  <conditionalFormatting sqref="S27:S46">
    <cfRule type="cellIs" dxfId="66" priority="4" operator="greaterThan">
      <formula>$S$47</formula>
    </cfRule>
  </conditionalFormatting>
  <conditionalFormatting sqref="T27:T46">
    <cfRule type="cellIs" dxfId="65" priority="3" operator="greaterThan">
      <formula>$T$47</formula>
    </cfRule>
  </conditionalFormatting>
  <conditionalFormatting sqref="U27:U46">
    <cfRule type="cellIs" dxfId="64" priority="2" operator="greaterThan">
      <formula>$U$47</formula>
    </cfRule>
  </conditionalFormatting>
  <conditionalFormatting sqref="H5:J5">
    <cfRule type="cellIs" dxfId="63" priority="1" operator="lessThan">
      <formula>5</formula>
    </cfRule>
  </conditionalFormatting>
  <dataValidations count="2">
    <dataValidation type="list" allowBlank="1" showInputMessage="1" showErrorMessage="1" sqref="H3:J3" xr:uid="{00000000-0002-0000-0300-000000000000}">
      <formula1>$AD$2:$AD$4</formula1>
    </dataValidation>
    <dataValidation type="list" showInputMessage="1" sqref="C23:U23" xr:uid="{00000000-0002-0000-0300-000001000000}">
      <formula1>$AB$2:$AB$7</formula1>
    </dataValidation>
  </dataValidations>
  <pageMargins left="0.7" right="0.7" top="0.75" bottom="0.75" header="0.3" footer="0.3"/>
  <pageSetup paperSize="9" orientation="portrait" verticalDpi="0"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AF47"/>
  <sheetViews>
    <sheetView topLeftCell="A13" zoomScale="90" zoomScaleNormal="90" workbookViewId="0">
      <selection activeCell="V25" sqref="V25"/>
    </sheetView>
  </sheetViews>
  <sheetFormatPr defaultColWidth="13.1796875" defaultRowHeight="12.5" x14ac:dyDescent="0.35"/>
  <cols>
    <col min="1" max="2" width="13.1796875" style="12"/>
    <col min="3" max="3" width="18.7265625" style="12" bestFit="1" customWidth="1"/>
    <col min="4" max="4" width="20.26953125" style="12" bestFit="1" customWidth="1"/>
    <col min="5" max="22" width="21.26953125" style="12" customWidth="1"/>
    <col min="23" max="27" width="13.1796875" style="12"/>
    <col min="28" max="32" width="13.1796875" style="17"/>
    <col min="33" max="16384" width="13.1796875" style="12"/>
  </cols>
  <sheetData>
    <row r="1" spans="1:32" ht="14" x14ac:dyDescent="0.3">
      <c r="A1" s="85" t="s">
        <v>43</v>
      </c>
      <c r="B1" s="85"/>
      <c r="C1" s="98" t="str">
        <f>'Bolton Hill'!C1:E1</f>
        <v>PAN-008803</v>
      </c>
      <c r="D1" s="98"/>
      <c r="E1" s="98"/>
      <c r="F1" s="85" t="s">
        <v>47</v>
      </c>
      <c r="G1" s="85"/>
      <c r="H1" s="99" t="str">
        <f>'Bolton Hill'!H1:J1</f>
        <v>49.9 ha</v>
      </c>
      <c r="I1" s="99"/>
      <c r="J1" s="99"/>
      <c r="AB1" s="45"/>
      <c r="AC1" s="45"/>
      <c r="AD1" s="45"/>
      <c r="AE1" s="45" t="s">
        <v>91</v>
      </c>
      <c r="AF1" s="45" t="s">
        <v>92</v>
      </c>
    </row>
    <row r="2" spans="1:32" ht="14" x14ac:dyDescent="0.3">
      <c r="A2" s="85" t="s">
        <v>106</v>
      </c>
      <c r="B2" s="85"/>
      <c r="C2" s="100" t="str">
        <f>'Bolton Hill'!C2:E2</f>
        <v>RP3596ET</v>
      </c>
      <c r="D2" s="98"/>
      <c r="E2" s="98"/>
      <c r="F2" s="85" t="s">
        <v>52</v>
      </c>
      <c r="G2" s="85"/>
      <c r="H2" s="88" t="s">
        <v>117</v>
      </c>
      <c r="I2" s="88"/>
      <c r="J2" s="88"/>
      <c r="AB2" s="46" t="s">
        <v>61</v>
      </c>
      <c r="AC2" s="46" t="s">
        <v>80</v>
      </c>
      <c r="AD2" s="45" t="s">
        <v>88</v>
      </c>
      <c r="AE2" s="45" t="s">
        <v>73</v>
      </c>
      <c r="AF2" s="45">
        <v>8.4</v>
      </c>
    </row>
    <row r="3" spans="1:32" ht="14" x14ac:dyDescent="0.3">
      <c r="A3" s="96" t="s">
        <v>44</v>
      </c>
      <c r="B3" s="97"/>
      <c r="C3" s="99" t="str">
        <f>'Bolton Hill'!C3:E3</f>
        <v>Mr Bryan Llewellyn</v>
      </c>
      <c r="D3" s="99"/>
      <c r="E3" s="99"/>
      <c r="F3" s="85" t="s">
        <v>107</v>
      </c>
      <c r="G3" s="85"/>
      <c r="H3" s="88" t="s">
        <v>90</v>
      </c>
      <c r="I3" s="88"/>
      <c r="J3" s="88"/>
      <c r="AB3" s="46" t="s">
        <v>62</v>
      </c>
      <c r="AC3" s="46" t="s">
        <v>81</v>
      </c>
      <c r="AD3" s="45" t="s">
        <v>89</v>
      </c>
      <c r="AE3" s="45" t="s">
        <v>74</v>
      </c>
      <c r="AF3" s="45">
        <v>8.6</v>
      </c>
    </row>
    <row r="4" spans="1:32" ht="14" x14ac:dyDescent="0.3">
      <c r="A4" s="85" t="s">
        <v>0</v>
      </c>
      <c r="B4" s="85"/>
      <c r="C4" s="99" t="str">
        <f>'Bolton Hill'!C4:E4</f>
        <v>Abergelli Farm, Felindre, Swansea, SA5 7NN</v>
      </c>
      <c r="D4" s="99"/>
      <c r="E4" s="99"/>
      <c r="F4" s="87" t="s">
        <v>1</v>
      </c>
      <c r="G4" s="87"/>
      <c r="H4" s="88" t="s">
        <v>126</v>
      </c>
      <c r="I4" s="88"/>
      <c r="J4" s="88"/>
      <c r="AB4" s="46" t="s">
        <v>57</v>
      </c>
      <c r="AC4" s="47" t="s">
        <v>82</v>
      </c>
      <c r="AD4" s="45" t="s">
        <v>90</v>
      </c>
      <c r="AE4" s="45" t="s">
        <v>75</v>
      </c>
      <c r="AF4" s="45">
        <v>8.8000000000000007</v>
      </c>
    </row>
    <row r="5" spans="1:32" ht="14" x14ac:dyDescent="0.3">
      <c r="A5" s="85" t="s">
        <v>51</v>
      </c>
      <c r="B5" s="85"/>
      <c r="C5" s="99" t="str">
        <f>'Bolton Hill'!C5:E5</f>
        <v>Rhiannon Smith</v>
      </c>
      <c r="D5" s="99"/>
      <c r="E5" s="99"/>
      <c r="F5" s="85" t="s">
        <v>45</v>
      </c>
      <c r="G5" s="85"/>
      <c r="H5" s="88">
        <v>5.36</v>
      </c>
      <c r="I5" s="88"/>
      <c r="J5" s="88"/>
      <c r="AB5" s="46" t="s">
        <v>58</v>
      </c>
      <c r="AC5" s="47" t="s">
        <v>83</v>
      </c>
      <c r="AD5" s="45"/>
      <c r="AE5" s="45" t="s">
        <v>93</v>
      </c>
      <c r="AF5" s="45">
        <v>15.1</v>
      </c>
    </row>
    <row r="6" spans="1:32" s="17" customFormat="1" ht="14" x14ac:dyDescent="0.3">
      <c r="A6" s="13"/>
      <c r="B6" s="13"/>
      <c r="C6" s="14"/>
      <c r="D6" s="14"/>
      <c r="E6" s="14"/>
      <c r="F6" s="15"/>
      <c r="G6" s="15"/>
      <c r="H6" s="16"/>
      <c r="I6" s="16"/>
      <c r="J6" s="16"/>
      <c r="AB6" s="48" t="s">
        <v>59</v>
      </c>
      <c r="AC6" s="49" t="s">
        <v>84</v>
      </c>
      <c r="AD6" s="50"/>
      <c r="AE6" s="50" t="s">
        <v>76</v>
      </c>
      <c r="AF6" s="50">
        <v>1.4</v>
      </c>
    </row>
    <row r="7" spans="1:32" s="32" customFormat="1" ht="14" x14ac:dyDescent="0.3">
      <c r="A7" s="86" t="s">
        <v>68</v>
      </c>
      <c r="B7" s="86"/>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51"/>
      <c r="AD7" s="45"/>
      <c r="AE7" s="45" t="s">
        <v>97</v>
      </c>
      <c r="AF7" s="45">
        <v>1.7</v>
      </c>
    </row>
    <row r="8" spans="1:32" ht="14" x14ac:dyDescent="0.3">
      <c r="A8" s="85" t="s">
        <v>2</v>
      </c>
      <c r="B8" s="85"/>
      <c r="C8" s="56">
        <f>'Bolton Hill'!C8</f>
        <v>1294</v>
      </c>
      <c r="D8" s="56">
        <f>'Bolton Hill'!D8</f>
        <v>2225</v>
      </c>
      <c r="E8" s="56">
        <f>'Bolton Hill'!E8</f>
        <v>3210</v>
      </c>
      <c r="F8" s="56">
        <f>'Bolton Hill'!F8</f>
        <v>3732</v>
      </c>
      <c r="G8" s="56">
        <f>'Bolton Hill'!G8</f>
        <v>4144</v>
      </c>
      <c r="H8" s="56">
        <f>'Bolton Hill'!H8</f>
        <v>5867</v>
      </c>
      <c r="I8" s="56">
        <f>'Bolton Hill'!I8</f>
        <v>1808</v>
      </c>
      <c r="J8" s="56">
        <f>'Bolton Hill'!J8</f>
        <v>16</v>
      </c>
      <c r="K8" s="56">
        <f>'Bolton Hill'!K8</f>
        <v>17</v>
      </c>
      <c r="L8" s="56">
        <f>'Bolton Hill'!L8</f>
        <v>18</v>
      </c>
      <c r="M8" s="56">
        <f>'Bolton Hill'!M8</f>
        <v>24</v>
      </c>
      <c r="N8" s="56">
        <f>'Bolton Hill'!N8</f>
        <v>25</v>
      </c>
      <c r="O8" s="56">
        <f>'Bolton Hill'!O8</f>
        <v>26</v>
      </c>
      <c r="P8" s="56">
        <f>'Bolton Hill'!P8</f>
        <v>27</v>
      </c>
      <c r="Q8" s="56">
        <f>'Bolton Hill'!Q8</f>
        <v>33</v>
      </c>
      <c r="R8" s="56">
        <f>'Bolton Hill'!R8</f>
        <v>34</v>
      </c>
      <c r="S8" s="56">
        <f>'Bolton Hill'!S8</f>
        <v>35</v>
      </c>
      <c r="T8" s="56" t="str">
        <f>'Bolton Hill'!T8</f>
        <v>36a</v>
      </c>
      <c r="U8" s="56">
        <f>'Bolton Hill'!U8</f>
        <v>37</v>
      </c>
      <c r="V8" s="56">
        <f>'Bolton Hill'!V8</f>
        <v>0</v>
      </c>
      <c r="AB8" s="52"/>
      <c r="AC8" s="51"/>
      <c r="AD8" s="45"/>
      <c r="AE8" s="45" t="s">
        <v>98</v>
      </c>
      <c r="AF8" s="45">
        <v>2.1</v>
      </c>
    </row>
    <row r="9" spans="1:32" ht="14" x14ac:dyDescent="0.3">
      <c r="A9" s="85" t="s">
        <v>3</v>
      </c>
      <c r="B9" s="85"/>
      <c r="C9" s="56" t="str">
        <f>'Bolton Hill'!C9</f>
        <v>M</v>
      </c>
      <c r="D9" s="56" t="str">
        <f>'Bolton Hill'!D9</f>
        <v>M</v>
      </c>
      <c r="E9" s="56" t="str">
        <f>'Bolton Hill'!E9</f>
        <v>M</v>
      </c>
      <c r="F9" s="56" t="str">
        <f>'Bolton Hill'!F9</f>
        <v>M</v>
      </c>
      <c r="G9" s="56" t="str">
        <f>'Bolton Hill'!G9</f>
        <v>M</v>
      </c>
      <c r="H9" s="56" t="str">
        <f>'Bolton Hill'!H9</f>
        <v>M</v>
      </c>
      <c r="I9" s="56" t="str">
        <f>'Bolton Hill'!I9</f>
        <v>M</v>
      </c>
      <c r="J9" s="56" t="str">
        <f>'Bolton Hill'!J9</f>
        <v>M</v>
      </c>
      <c r="K9" s="56" t="str">
        <f>'Bolton Hill'!K9</f>
        <v>M</v>
      </c>
      <c r="L9" s="56" t="str">
        <f>'Bolton Hill'!L9</f>
        <v>M</v>
      </c>
      <c r="M9" s="56" t="str">
        <f>'Bolton Hill'!M9</f>
        <v>M</v>
      </c>
      <c r="N9" s="56" t="str">
        <f>'Bolton Hill'!N9</f>
        <v>M</v>
      </c>
      <c r="O9" s="56" t="str">
        <f>'Bolton Hill'!O9</f>
        <v>M</v>
      </c>
      <c r="P9" s="56" t="str">
        <f>'Bolton Hill'!P9</f>
        <v>M</v>
      </c>
      <c r="Q9" s="56" t="str">
        <f>'Bolton Hill'!Q9</f>
        <v>M</v>
      </c>
      <c r="R9" s="56" t="str">
        <f>'Bolton Hill'!R9</f>
        <v>M</v>
      </c>
      <c r="S9" s="56" t="str">
        <f>'Bolton Hill'!S9</f>
        <v>M</v>
      </c>
      <c r="T9" s="56" t="str">
        <f>'Bolton Hill'!T9</f>
        <v>M</v>
      </c>
      <c r="U9" s="56" t="str">
        <f>'Bolton Hill'!U9</f>
        <v>M</v>
      </c>
      <c r="V9" s="56">
        <f>'Bolton Hill'!V9</f>
        <v>0</v>
      </c>
      <c r="AB9" s="46"/>
      <c r="AC9" s="51"/>
      <c r="AD9" s="45"/>
      <c r="AE9" s="45" t="s">
        <v>77</v>
      </c>
      <c r="AF9" s="45">
        <v>5.9</v>
      </c>
    </row>
    <row r="10" spans="1:32" ht="14" x14ac:dyDescent="0.3">
      <c r="A10" s="85" t="s">
        <v>4</v>
      </c>
      <c r="B10" s="85"/>
      <c r="C10" s="56">
        <f>'Bolton Hill'!C10</f>
        <v>7</v>
      </c>
      <c r="D10" s="56">
        <f>'Bolton Hill'!D10</f>
        <v>7.6</v>
      </c>
      <c r="E10" s="56">
        <f>'Bolton Hill'!E10</f>
        <v>7.3</v>
      </c>
      <c r="F10" s="56">
        <f>'Bolton Hill'!F10</f>
        <v>7.5</v>
      </c>
      <c r="G10" s="56">
        <f>'Bolton Hill'!G10</f>
        <v>7.7</v>
      </c>
      <c r="H10" s="56">
        <f>'Bolton Hill'!H10</f>
        <v>7.9</v>
      </c>
      <c r="I10" s="56">
        <f>'Bolton Hill'!I10</f>
        <v>6.4</v>
      </c>
      <c r="J10" s="56">
        <f>'Bolton Hill'!J10</f>
        <v>8.4</v>
      </c>
      <c r="K10" s="56">
        <f>'Bolton Hill'!K10</f>
        <v>8.4</v>
      </c>
      <c r="L10" s="56">
        <f>'Bolton Hill'!L10</f>
        <v>8.6</v>
      </c>
      <c r="M10" s="56">
        <f>'Bolton Hill'!M10</f>
        <v>8.1999999999999993</v>
      </c>
      <c r="N10" s="56">
        <f>'Bolton Hill'!N10</f>
        <v>8.1999999999999993</v>
      </c>
      <c r="O10" s="56">
        <f>'Bolton Hill'!O10</f>
        <v>7.6</v>
      </c>
      <c r="P10" s="56">
        <f>'Bolton Hill'!P10</f>
        <v>7.2</v>
      </c>
      <c r="Q10" s="56">
        <f>'Bolton Hill'!Q10</f>
        <v>7.1</v>
      </c>
      <c r="R10" s="56">
        <f>'Bolton Hill'!R10</f>
        <v>7.1</v>
      </c>
      <c r="S10" s="56">
        <f>'Bolton Hill'!S10</f>
        <v>7</v>
      </c>
      <c r="T10" s="56">
        <f>'Bolton Hill'!T10</f>
        <v>7.9</v>
      </c>
      <c r="U10" s="56">
        <f>'Bolton Hill'!U10</f>
        <v>8</v>
      </c>
      <c r="V10" s="56">
        <f>'Bolton Hill'!V10</f>
        <v>0</v>
      </c>
      <c r="AB10" s="46"/>
      <c r="AC10" s="51"/>
      <c r="AD10" s="45"/>
      <c r="AE10" s="45" t="s">
        <v>78</v>
      </c>
      <c r="AF10" s="45">
        <v>1.4</v>
      </c>
    </row>
    <row r="11" spans="1:32" ht="13" x14ac:dyDescent="0.35">
      <c r="A11" s="85" t="s">
        <v>5</v>
      </c>
      <c r="B11" s="85"/>
      <c r="C11" s="56">
        <f>'Bolton Hill'!C11</f>
        <v>0</v>
      </c>
      <c r="D11" s="56">
        <f>'Bolton Hill'!D11</f>
        <v>0</v>
      </c>
      <c r="E11" s="56">
        <f>'Bolton Hill'!E11</f>
        <v>0</v>
      </c>
      <c r="F11" s="56">
        <f>'Bolton Hill'!F11</f>
        <v>0</v>
      </c>
      <c r="G11" s="56">
        <f>'Bolton Hill'!G11</f>
        <v>0</v>
      </c>
      <c r="H11" s="56">
        <f>'Bolton Hill'!H11</f>
        <v>0</v>
      </c>
      <c r="I11" s="56">
        <f>'Bolton Hill'!I11</f>
        <v>2</v>
      </c>
      <c r="J11" s="56">
        <f>'Bolton Hill'!J11</f>
        <v>1</v>
      </c>
      <c r="K11" s="56">
        <f>'Bolton Hill'!K11</f>
        <v>0</v>
      </c>
      <c r="L11" s="56">
        <f>'Bolton Hill'!L11</f>
        <v>1</v>
      </c>
      <c r="M11" s="56">
        <f>'Bolton Hill'!M11</f>
        <v>0</v>
      </c>
      <c r="N11" s="56">
        <f>'Bolton Hill'!N11</f>
        <v>0</v>
      </c>
      <c r="O11" s="56">
        <f>'Bolton Hill'!O11</f>
        <v>1</v>
      </c>
      <c r="P11" s="56">
        <f>'Bolton Hill'!P11</f>
        <v>1</v>
      </c>
      <c r="Q11" s="56">
        <f>'Bolton Hill'!Q11</f>
        <v>1</v>
      </c>
      <c r="R11" s="56">
        <f>'Bolton Hill'!R11</f>
        <v>1</v>
      </c>
      <c r="S11" s="56">
        <f>'Bolton Hill'!S11</f>
        <v>0</v>
      </c>
      <c r="T11" s="56">
        <f>'Bolton Hill'!T11</f>
        <v>0</v>
      </c>
      <c r="U11" s="56">
        <f>'Bolton Hill'!U11</f>
        <v>0</v>
      </c>
      <c r="V11" s="56">
        <f>'Bolton Hill'!V11</f>
        <v>0</v>
      </c>
      <c r="AB11" s="12"/>
      <c r="AC11" s="12"/>
      <c r="AD11" s="12"/>
      <c r="AE11" s="12"/>
      <c r="AF11" s="12"/>
    </row>
    <row r="12" spans="1:32" ht="14" x14ac:dyDescent="0.3">
      <c r="A12" s="85" t="s">
        <v>6</v>
      </c>
      <c r="B12" s="85"/>
      <c r="C12" s="56">
        <f>'Bolton Hill'!C12</f>
        <v>1</v>
      </c>
      <c r="D12" s="56">
        <f>'Bolton Hill'!D12</f>
        <v>1</v>
      </c>
      <c r="E12" s="56">
        <f>'Bolton Hill'!E12</f>
        <v>1</v>
      </c>
      <c r="F12" s="56">
        <f>'Bolton Hill'!F12</f>
        <v>1</v>
      </c>
      <c r="G12" s="56">
        <f>'Bolton Hill'!G12</f>
        <v>1</v>
      </c>
      <c r="H12" s="56">
        <f>'Bolton Hill'!H12</f>
        <v>1</v>
      </c>
      <c r="I12" s="56">
        <f>'Bolton Hill'!I12</f>
        <v>2</v>
      </c>
      <c r="J12" s="56">
        <f>'Bolton Hill'!J12</f>
        <v>1</v>
      </c>
      <c r="K12" s="56">
        <f>'Bolton Hill'!K12</f>
        <v>1</v>
      </c>
      <c r="L12" s="56">
        <f>'Bolton Hill'!L12</f>
        <v>1</v>
      </c>
      <c r="M12" s="56">
        <f>'Bolton Hill'!M12</f>
        <v>1</v>
      </c>
      <c r="N12" s="56">
        <f>'Bolton Hill'!N12</f>
        <v>1</v>
      </c>
      <c r="O12" s="56">
        <f>'Bolton Hill'!O12</f>
        <v>2</v>
      </c>
      <c r="P12" s="56">
        <f>'Bolton Hill'!P12</f>
        <v>1</v>
      </c>
      <c r="Q12" s="56">
        <f>'Bolton Hill'!Q12</f>
        <v>1</v>
      </c>
      <c r="R12" s="56">
        <f>'Bolton Hill'!R12</f>
        <v>2</v>
      </c>
      <c r="S12" s="56">
        <f>'Bolton Hill'!S12</f>
        <v>1</v>
      </c>
      <c r="T12" s="56">
        <f>'Bolton Hill'!T12</f>
        <v>1</v>
      </c>
      <c r="U12" s="56">
        <f>'Bolton Hill'!U12</f>
        <v>1</v>
      </c>
      <c r="V12" s="56">
        <f>'Bolton Hill'!V12</f>
        <v>0</v>
      </c>
      <c r="AB12" s="46"/>
      <c r="AC12" s="51"/>
      <c r="AD12" s="45"/>
      <c r="AE12" s="45"/>
      <c r="AF12" s="45"/>
    </row>
    <row r="13" spans="1:32" ht="14" x14ac:dyDescent="0.3">
      <c r="A13" s="85" t="s">
        <v>7</v>
      </c>
      <c r="B13" s="85"/>
      <c r="C13" s="56">
        <f>'Bolton Hill'!C13</f>
        <v>2</v>
      </c>
      <c r="D13" s="56">
        <f>'Bolton Hill'!D13</f>
        <v>3</v>
      </c>
      <c r="E13" s="56">
        <f>'Bolton Hill'!E13</f>
        <v>2</v>
      </c>
      <c r="F13" s="56">
        <f>'Bolton Hill'!F13</f>
        <v>2</v>
      </c>
      <c r="G13" s="56">
        <f>'Bolton Hill'!G13</f>
        <v>3</v>
      </c>
      <c r="H13" s="56">
        <f>'Bolton Hill'!H13</f>
        <v>3</v>
      </c>
      <c r="I13" s="56">
        <f>'Bolton Hill'!I13</f>
        <v>4</v>
      </c>
      <c r="J13" s="56">
        <f>'Bolton Hill'!J13</f>
        <v>6</v>
      </c>
      <c r="K13" s="56">
        <f>'Bolton Hill'!K13</f>
        <v>5</v>
      </c>
      <c r="L13" s="56">
        <f>'Bolton Hill'!L13</f>
        <v>6</v>
      </c>
      <c r="M13" s="56">
        <f>'Bolton Hill'!M13</f>
        <v>3</v>
      </c>
      <c r="N13" s="56">
        <f>'Bolton Hill'!N13</f>
        <v>4</v>
      </c>
      <c r="O13" s="56">
        <f>'Bolton Hill'!O13</f>
        <v>5</v>
      </c>
      <c r="P13" s="56">
        <f>'Bolton Hill'!P13</f>
        <v>4</v>
      </c>
      <c r="Q13" s="56">
        <f>'Bolton Hill'!Q13</f>
        <v>5</v>
      </c>
      <c r="R13" s="56">
        <f>'Bolton Hill'!R13</f>
        <v>6</v>
      </c>
      <c r="S13" s="56">
        <f>'Bolton Hill'!S13</f>
        <v>5</v>
      </c>
      <c r="T13" s="56">
        <f>'Bolton Hill'!T13</f>
        <v>3</v>
      </c>
      <c r="U13" s="56">
        <f>'Bolton Hill'!U13</f>
        <v>3</v>
      </c>
      <c r="V13" s="56">
        <f>'Bolton Hill'!V13</f>
        <v>0</v>
      </c>
      <c r="AB13" s="46"/>
      <c r="AC13" s="51"/>
      <c r="AD13" s="45"/>
      <c r="AE13" s="45"/>
      <c r="AF13" s="45"/>
    </row>
    <row r="14" spans="1:32" ht="13" x14ac:dyDescent="0.35">
      <c r="A14" s="95" t="s">
        <v>8</v>
      </c>
      <c r="B14" s="95"/>
      <c r="C14" s="57" t="str">
        <f>'Bolton Hill'!C14</f>
        <v>Grass Silage (25% DM)</v>
      </c>
      <c r="D14" s="57" t="str">
        <f>'Bolton Hill'!D14</f>
        <v>Grass Silage (25% DM)</v>
      </c>
      <c r="E14" s="57" t="str">
        <f>'Bolton Hill'!E14</f>
        <v>Grass Silage (25% DM)</v>
      </c>
      <c r="F14" s="57" t="str">
        <f>'Bolton Hill'!F14</f>
        <v>Grass Silage (25% DM)</v>
      </c>
      <c r="G14" s="57" t="str">
        <f>'Bolton Hill'!G14</f>
        <v>Grass Silage (25% DM)</v>
      </c>
      <c r="H14" s="57" t="str">
        <f>'Bolton Hill'!H14</f>
        <v>Grass Silage (25% DM)</v>
      </c>
      <c r="I14" s="57" t="str">
        <f>'Bolton Hill'!I14</f>
        <v>Grass Silage (25% DM)</v>
      </c>
      <c r="J14" s="57" t="str">
        <f>'Bolton Hill'!J14</f>
        <v>Grass Silage (25% DM)</v>
      </c>
      <c r="K14" s="57" t="str">
        <f>'Bolton Hill'!K14</f>
        <v>Grass Silage (25% DM)</v>
      </c>
      <c r="L14" s="57" t="str">
        <f>'Bolton Hill'!L14</f>
        <v>Grass Silage (25% DM)</v>
      </c>
      <c r="M14" s="57" t="str">
        <f>'Bolton Hill'!M14</f>
        <v>Grass Silage (25% DM)</v>
      </c>
      <c r="N14" s="57" t="str">
        <f>'Bolton Hill'!N14</f>
        <v>Grass Silage (25% DM)</v>
      </c>
      <c r="O14" s="57" t="str">
        <f>'Bolton Hill'!O14</f>
        <v>Grass Silage (25% DM)</v>
      </c>
      <c r="P14" s="57" t="str">
        <f>'Bolton Hill'!P14</f>
        <v>Grass Silage (25% DM)</v>
      </c>
      <c r="Q14" s="57" t="str">
        <f>'Bolton Hill'!Q14</f>
        <v>Grass Silage (25% DM)</v>
      </c>
      <c r="R14" s="57" t="str">
        <f>'Bolton Hill'!R14</f>
        <v>Grass Silage (25% DM)</v>
      </c>
      <c r="S14" s="57" t="str">
        <f>'Bolton Hill'!S14</f>
        <v>Grass Silage (25% DM)</v>
      </c>
      <c r="T14" s="57" t="str">
        <f>'Bolton Hill'!T14</f>
        <v>Grass Silage (25% DM)</v>
      </c>
      <c r="U14" s="57" t="str">
        <f>'Bolton Hill'!U14</f>
        <v>Grass Silage (25% DM)</v>
      </c>
      <c r="V14" s="57">
        <f>'Bolton Hill'!V14</f>
        <v>0</v>
      </c>
    </row>
    <row r="15" spans="1:32" ht="13" x14ac:dyDescent="0.35">
      <c r="A15" s="87" t="s">
        <v>9</v>
      </c>
      <c r="B15" s="87"/>
      <c r="C15" s="56">
        <f>'Bolton Hill'!C15</f>
        <v>32</v>
      </c>
      <c r="D15" s="56">
        <f>'Bolton Hill'!D15</f>
        <v>32</v>
      </c>
      <c r="E15" s="56">
        <f>'Bolton Hill'!E15</f>
        <v>32</v>
      </c>
      <c r="F15" s="56">
        <f>'Bolton Hill'!F15</f>
        <v>32</v>
      </c>
      <c r="G15" s="56">
        <f>'Bolton Hill'!G15</f>
        <v>32</v>
      </c>
      <c r="H15" s="56">
        <f>'Bolton Hill'!H15</f>
        <v>32</v>
      </c>
      <c r="I15" s="56">
        <f>'Bolton Hill'!I15</f>
        <v>32</v>
      </c>
      <c r="J15" s="56">
        <f>'Bolton Hill'!J15</f>
        <v>32</v>
      </c>
      <c r="K15" s="56">
        <f>'Bolton Hill'!K15</f>
        <v>32</v>
      </c>
      <c r="L15" s="56">
        <f>'Bolton Hill'!L15</f>
        <v>32</v>
      </c>
      <c r="M15" s="56">
        <f>'Bolton Hill'!M15</f>
        <v>32</v>
      </c>
      <c r="N15" s="56">
        <f>'Bolton Hill'!N15</f>
        <v>32</v>
      </c>
      <c r="O15" s="56">
        <f>'Bolton Hill'!O15</f>
        <v>32</v>
      </c>
      <c r="P15" s="56">
        <f>'Bolton Hill'!P15</f>
        <v>32</v>
      </c>
      <c r="Q15" s="56">
        <f>'Bolton Hill'!Q15</f>
        <v>32</v>
      </c>
      <c r="R15" s="56">
        <f>'Bolton Hill'!R15</f>
        <v>32</v>
      </c>
      <c r="S15" s="56">
        <f>'Bolton Hill'!S15</f>
        <v>32</v>
      </c>
      <c r="T15" s="56">
        <f>'Bolton Hill'!T15</f>
        <v>32</v>
      </c>
      <c r="U15" s="56">
        <f>'Bolton Hill'!U15</f>
        <v>32</v>
      </c>
      <c r="V15" s="56">
        <f>'Bolton Hill'!V15</f>
        <v>0</v>
      </c>
    </row>
    <row r="16" spans="1:32" ht="13" x14ac:dyDescent="0.35">
      <c r="A16" s="95" t="s">
        <v>46</v>
      </c>
      <c r="B16" s="95"/>
      <c r="C16" s="57" t="str">
        <f>'Bolton Hill'!C16</f>
        <v>Medium/Clay</v>
      </c>
      <c r="D16" s="57" t="str">
        <f>'Bolton Hill'!D16</f>
        <v>Medium/Clay</v>
      </c>
      <c r="E16" s="57" t="str">
        <f>'Bolton Hill'!E16</f>
        <v>Medium/Clay</v>
      </c>
      <c r="F16" s="57" t="str">
        <f>'Bolton Hill'!F16</f>
        <v>Medium/Clay</v>
      </c>
      <c r="G16" s="57" t="str">
        <f>'Bolton Hill'!G16</f>
        <v>Medium/Clay</v>
      </c>
      <c r="H16" s="57" t="str">
        <f>'Bolton Hill'!H16</f>
        <v>Medium/Clay</v>
      </c>
      <c r="I16" s="57" t="str">
        <f>'Bolton Hill'!I16</f>
        <v>Medium/Clay</v>
      </c>
      <c r="J16" s="57" t="str">
        <f>'Bolton Hill'!J16</f>
        <v>Medium/Clay</v>
      </c>
      <c r="K16" s="57" t="str">
        <f>'Bolton Hill'!K16</f>
        <v>Medium/Clay</v>
      </c>
      <c r="L16" s="57" t="str">
        <f>'Bolton Hill'!L16</f>
        <v>Medium/Clay</v>
      </c>
      <c r="M16" s="57" t="str">
        <f>'Bolton Hill'!M16</f>
        <v>Medium/Clay</v>
      </c>
      <c r="N16" s="57" t="str">
        <f>'Bolton Hill'!N16</f>
        <v>Medium/Clay</v>
      </c>
      <c r="O16" s="57" t="str">
        <f>'Bolton Hill'!O16</f>
        <v>Medium/Clay</v>
      </c>
      <c r="P16" s="57" t="str">
        <f>'Bolton Hill'!P16</f>
        <v>Medium/Clay</v>
      </c>
      <c r="Q16" s="57" t="str">
        <f>'Bolton Hill'!Q16</f>
        <v>Medium/Clay</v>
      </c>
      <c r="R16" s="57" t="str">
        <f>'Bolton Hill'!R16</f>
        <v>Medium/Clay</v>
      </c>
      <c r="S16" s="57" t="str">
        <f>'Bolton Hill'!S16</f>
        <v>Medium/Clay</v>
      </c>
      <c r="T16" s="57" t="str">
        <f>'Bolton Hill'!T16</f>
        <v>Medium/Clay</v>
      </c>
      <c r="U16" s="57" t="str">
        <f>'Bolton Hill'!U16</f>
        <v>Medium/Clay</v>
      </c>
      <c r="V16" s="57">
        <f>'Bolton Hill'!V16</f>
        <v>0</v>
      </c>
    </row>
    <row r="17" spans="1:32" s="31" customFormat="1" ht="13" x14ac:dyDescent="0.35">
      <c r="A17" s="86" t="s">
        <v>79</v>
      </c>
      <c r="B17" s="86"/>
      <c r="C17" s="42">
        <f>IF(C$14="Winter wheat/barley",8.4,IF(C$14="Spring wheat/barley",8.6,IF(C$14="Winter/spring oats",8.8, IF(C$14="Oilseed Rape",15.1,IF(C$14="Grass fresh (15%-20% DM)",1.4,IF(C$14="Grass Silage (25% DM)",1.7,IF(C$14="Grass Silage (30%)",2.1,IF(C$14="Hay (86% DM)",5.9,IF(C$14="Maize",1.4,IF(C$14="Fodder beet",0.7,IF(C$14="Haylege (45% DM)",3.2,"0")))))))))))*C15</f>
        <v>54.4</v>
      </c>
      <c r="D17" s="42">
        <f t="shared" ref="D17:V17" si="0">IF(D$14="Winter wheat/barley",8.4,IF(D$14="Spring wheat/barley",8.6,IF(D$14="Winter/spring oats",8.8, IF(D$14="Oilseed Rape",15.1,IF(D$14="Grass fresh (15%-20% DM)",1.4,IF(D$14="Grass Silage (25% DM)",1.7,IF(D$14="Grass Silage (30%)",2.1,IF(D$14="Hay (86% DM)",5.9,IF(D$14="Maize",1.4,IF(D$14="Fodder beet",0.7,IF(D$14="Haylege (45% DM)",3.2,"0")))))))))))*D15</f>
        <v>54.4</v>
      </c>
      <c r="E17" s="42">
        <f t="shared" si="0"/>
        <v>54.4</v>
      </c>
      <c r="F17" s="42">
        <f t="shared" si="0"/>
        <v>54.4</v>
      </c>
      <c r="G17" s="42">
        <f t="shared" si="0"/>
        <v>54.4</v>
      </c>
      <c r="H17" s="42">
        <f t="shared" si="0"/>
        <v>54.4</v>
      </c>
      <c r="I17" s="42">
        <f t="shared" si="0"/>
        <v>54.4</v>
      </c>
      <c r="J17" s="42">
        <f t="shared" si="0"/>
        <v>54.4</v>
      </c>
      <c r="K17" s="42">
        <f t="shared" si="0"/>
        <v>54.4</v>
      </c>
      <c r="L17" s="42">
        <f t="shared" si="0"/>
        <v>54.4</v>
      </c>
      <c r="M17" s="42">
        <f t="shared" si="0"/>
        <v>54.4</v>
      </c>
      <c r="N17" s="42">
        <f t="shared" si="0"/>
        <v>54.4</v>
      </c>
      <c r="O17" s="42">
        <f t="shared" si="0"/>
        <v>54.4</v>
      </c>
      <c r="P17" s="42">
        <f t="shared" si="0"/>
        <v>54.4</v>
      </c>
      <c r="Q17" s="42">
        <f t="shared" si="0"/>
        <v>54.4</v>
      </c>
      <c r="R17" s="42">
        <f t="shared" si="0"/>
        <v>54.4</v>
      </c>
      <c r="S17" s="42">
        <f t="shared" si="0"/>
        <v>54.4</v>
      </c>
      <c r="T17" s="42">
        <f t="shared" si="0"/>
        <v>54.4</v>
      </c>
      <c r="U17" s="42">
        <f t="shared" si="0"/>
        <v>54.4</v>
      </c>
      <c r="V17" s="42">
        <f t="shared" si="0"/>
        <v>0</v>
      </c>
      <c r="AB17" s="53"/>
      <c r="AC17" s="53"/>
      <c r="AD17" s="53"/>
      <c r="AE17" s="53"/>
      <c r="AF17" s="53"/>
    </row>
    <row r="18" spans="1:32" s="31" customFormat="1" ht="15" customHeight="1" x14ac:dyDescent="0.35">
      <c r="A18" s="86" t="s">
        <v>23</v>
      </c>
      <c r="B18" s="86"/>
      <c r="C18" s="43">
        <f>$D27</f>
        <v>54.640349999999998</v>
      </c>
      <c r="D18" s="43">
        <f>$D28</f>
        <v>54.640349999999998</v>
      </c>
      <c r="E18" s="43">
        <f>$D29</f>
        <v>54.640349999999998</v>
      </c>
      <c r="F18" s="43">
        <f>$D30</f>
        <v>54.640349999999998</v>
      </c>
      <c r="G18" s="43">
        <f>$D31</f>
        <v>54.640349999999998</v>
      </c>
      <c r="H18" s="43">
        <f>$D32</f>
        <v>54.640349999999998</v>
      </c>
      <c r="I18" s="43">
        <f>$D33</f>
        <v>54.640349999999998</v>
      </c>
      <c r="J18" s="43">
        <f>$D34</f>
        <v>54.640349999999998</v>
      </c>
      <c r="K18" s="43">
        <f>$D35</f>
        <v>54.640349999999998</v>
      </c>
      <c r="L18" s="43">
        <f>$D36</f>
        <v>54.640349999999998</v>
      </c>
      <c r="M18" s="43">
        <f>$D37</f>
        <v>54.640349999999998</v>
      </c>
      <c r="N18" s="43">
        <f>$D38</f>
        <v>54.640349999999998</v>
      </c>
      <c r="O18" s="43">
        <f>$D39</f>
        <v>54.640349999999998</v>
      </c>
      <c r="P18" s="43">
        <f>$D40</f>
        <v>54.640349999999998</v>
      </c>
      <c r="Q18" s="43">
        <f>$D41</f>
        <v>54.640349999999998</v>
      </c>
      <c r="R18" s="43">
        <f>$D42</f>
        <v>54.640349999999998</v>
      </c>
      <c r="S18" s="43">
        <f>$D43</f>
        <v>54.640349999999998</v>
      </c>
      <c r="T18" s="43">
        <f>$D44</f>
        <v>54.640349999999998</v>
      </c>
      <c r="U18" s="43">
        <f>$D45</f>
        <v>54.640349999999998</v>
      </c>
      <c r="V18" s="43">
        <f>$D46</f>
        <v>0</v>
      </c>
      <c r="AB18" s="53"/>
      <c r="AC18" s="53"/>
      <c r="AD18" s="53"/>
      <c r="AE18" s="53"/>
      <c r="AF18" s="53"/>
    </row>
    <row r="19" spans="1:32" s="31" customFormat="1" ht="15" customHeight="1" x14ac:dyDescent="0.35">
      <c r="A19" s="86" t="s">
        <v>86</v>
      </c>
      <c r="B19" s="86"/>
      <c r="C19" s="43">
        <f>C18-C17</f>
        <v>0.2403499999999994</v>
      </c>
      <c r="D19" s="43">
        <f t="shared" ref="D19:V19" si="1">D18-D17</f>
        <v>0.2403499999999994</v>
      </c>
      <c r="E19" s="43">
        <f t="shared" si="1"/>
        <v>0.2403499999999994</v>
      </c>
      <c r="F19" s="43">
        <f t="shared" si="1"/>
        <v>0.2403499999999994</v>
      </c>
      <c r="G19" s="43">
        <f t="shared" si="1"/>
        <v>0.2403499999999994</v>
      </c>
      <c r="H19" s="43">
        <f t="shared" si="1"/>
        <v>0.2403499999999994</v>
      </c>
      <c r="I19" s="43">
        <f t="shared" si="1"/>
        <v>0.2403499999999994</v>
      </c>
      <c r="J19" s="43">
        <f t="shared" si="1"/>
        <v>0.2403499999999994</v>
      </c>
      <c r="K19" s="43">
        <f t="shared" si="1"/>
        <v>0.2403499999999994</v>
      </c>
      <c r="L19" s="43">
        <f t="shared" si="1"/>
        <v>0.2403499999999994</v>
      </c>
      <c r="M19" s="43">
        <f t="shared" si="1"/>
        <v>0.2403499999999994</v>
      </c>
      <c r="N19" s="43">
        <f t="shared" si="1"/>
        <v>0.2403499999999994</v>
      </c>
      <c r="O19" s="43">
        <f t="shared" si="1"/>
        <v>0.2403499999999994</v>
      </c>
      <c r="P19" s="43">
        <f t="shared" si="1"/>
        <v>0.2403499999999994</v>
      </c>
      <c r="Q19" s="43">
        <f t="shared" si="1"/>
        <v>0.2403499999999994</v>
      </c>
      <c r="R19" s="43">
        <f t="shared" si="1"/>
        <v>0.2403499999999994</v>
      </c>
      <c r="S19" s="43">
        <f t="shared" si="1"/>
        <v>0.2403499999999994</v>
      </c>
      <c r="T19" s="43">
        <f t="shared" si="1"/>
        <v>0.2403499999999994</v>
      </c>
      <c r="U19" s="43">
        <f t="shared" si="1"/>
        <v>0.2403499999999994</v>
      </c>
      <c r="V19" s="43">
        <f t="shared" si="1"/>
        <v>0</v>
      </c>
      <c r="AB19" s="53"/>
      <c r="AC19" s="53"/>
      <c r="AD19" s="53"/>
      <c r="AE19" s="53"/>
      <c r="AF19" s="53"/>
    </row>
    <row r="20" spans="1:32" s="31" customFormat="1" ht="15" customHeight="1" x14ac:dyDescent="0.35">
      <c r="A20" s="86" t="s">
        <v>87</v>
      </c>
      <c r="B20" s="86"/>
      <c r="C20" s="44" t="str">
        <f>IF($B27="","",IF(C$19&gt;=0,"INCREASE","DECREASE"))</f>
        <v>INCREASE</v>
      </c>
      <c r="D20" s="44" t="str">
        <f>IF($B28="","",IF(D$19&gt;=0,"INCREASE","DECREASE"))</f>
        <v>INCREASE</v>
      </c>
      <c r="E20" s="44" t="str">
        <f>IF($B29="","",IF(E$19&gt;=0,"INCREASE","DECREASE"))</f>
        <v>INCREASE</v>
      </c>
      <c r="F20" s="44" t="str">
        <f>IF($B30="","",IF(F$19&gt;=0,"INCREASE","DECREASE"))</f>
        <v>INCREASE</v>
      </c>
      <c r="G20" s="44" t="str">
        <f>IF($B31="","",IF(G$19&gt;=0,"INCREASE","DECREASE"))</f>
        <v>INCREASE</v>
      </c>
      <c r="H20" s="44" t="str">
        <f>IF($B32="","",IF(H$19&gt;=0,"INCREASE","DECREASE"))</f>
        <v>INCREASE</v>
      </c>
      <c r="I20" s="44" t="str">
        <f>IF($B33="","",IF(I$19&gt;=0,"INCREASE","DECREASE"))</f>
        <v>INCREASE</v>
      </c>
      <c r="J20" s="44" t="str">
        <f>IF($B34="","",IF(J$19&gt;=0,"INCREASE","DECREASE"))</f>
        <v>INCREASE</v>
      </c>
      <c r="K20" s="44" t="str">
        <f>IF($B35="","",IF(K$19&gt;=0,"INCREASE","DECREASE"))</f>
        <v>INCREASE</v>
      </c>
      <c r="L20" s="44" t="str">
        <f>IF($B36="","",IF(L$19&gt;=0,"INCREASE","DECREASE"))</f>
        <v>INCREASE</v>
      </c>
      <c r="M20" s="44" t="str">
        <f>IF($B37="","",IF(M$19&gt;=0,"INCREASE","DECREASE"))</f>
        <v>INCREASE</v>
      </c>
      <c r="N20" s="44" t="str">
        <f>IF($B38="","",IF(N$19&gt;=0,"INCREASE","DECREASE"))</f>
        <v>INCREASE</v>
      </c>
      <c r="O20" s="44" t="str">
        <f>IF($B39="","",IF(O$19&gt;=0,"INCREASE","DECREASE"))</f>
        <v>INCREASE</v>
      </c>
      <c r="P20" s="44" t="str">
        <f>IF($B40="","",IF(P$19&gt;=0,"INCREASE","DECREASE"))</f>
        <v>INCREASE</v>
      </c>
      <c r="Q20" s="44" t="str">
        <f>IF($B41="","",IF(Q$19&gt;=0,"INCREASE","DECREASE"))</f>
        <v>INCREASE</v>
      </c>
      <c r="R20" s="44" t="str">
        <f>IF($B42="","",IF(R$19&gt;=0,"INCREASE","DECREASE"))</f>
        <v>INCREASE</v>
      </c>
      <c r="S20" s="44" t="str">
        <f>IF($B43="","",IF(S$19&gt;=0,"INCREASE","DECREASE"))</f>
        <v>INCREASE</v>
      </c>
      <c r="T20" s="44" t="str">
        <f>IF($B44="","",IF(T$19&gt;=0,"INCREASE","DECREASE"))</f>
        <v>INCREASE</v>
      </c>
      <c r="U20" s="44" t="str">
        <f>IF($B45="","",IF(U$19&gt;=0,"INCREASE","DECREASE"))</f>
        <v>INCREASE</v>
      </c>
      <c r="V20" s="44" t="str">
        <f>IF($B46="","",IF(V$19&gt;=0,"INCREASE","DECREASE"))</f>
        <v/>
      </c>
      <c r="AB20" s="53"/>
      <c r="AC20" s="53"/>
      <c r="AD20" s="53"/>
      <c r="AE20" s="53"/>
      <c r="AF20" s="53"/>
    </row>
    <row r="21" spans="1:32" x14ac:dyDescent="0.35">
      <c r="C21" s="14"/>
      <c r="D21" s="18"/>
      <c r="E21" s="18"/>
      <c r="F21" s="18"/>
    </row>
    <row r="22" spans="1:32" s="30" customFormat="1" ht="26" x14ac:dyDescent="0.35">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35">
      <c r="A23" s="35"/>
      <c r="B23" s="36" t="s">
        <v>50</v>
      </c>
      <c r="C23" s="37" t="s">
        <v>61</v>
      </c>
      <c r="D23" s="37" t="s">
        <v>59</v>
      </c>
      <c r="E23" s="37" t="s">
        <v>59</v>
      </c>
      <c r="F23" s="37" t="s">
        <v>59</v>
      </c>
      <c r="G23" s="37" t="s">
        <v>59</v>
      </c>
      <c r="H23" s="37" t="s">
        <v>59</v>
      </c>
      <c r="I23" s="37" t="s">
        <v>59</v>
      </c>
      <c r="J23" s="37" t="s">
        <v>59</v>
      </c>
      <c r="K23" s="37" t="s">
        <v>59</v>
      </c>
      <c r="L23" s="37" t="s">
        <v>59</v>
      </c>
      <c r="M23" s="37" t="s">
        <v>59</v>
      </c>
      <c r="N23" s="37" t="s">
        <v>59</v>
      </c>
      <c r="O23" s="37" t="s">
        <v>59</v>
      </c>
      <c r="P23" s="37" t="s">
        <v>59</v>
      </c>
      <c r="Q23" s="37" t="s">
        <v>59</v>
      </c>
      <c r="R23" s="37"/>
      <c r="S23" s="37" t="s">
        <v>59</v>
      </c>
      <c r="T23" s="37"/>
      <c r="U23" s="37"/>
      <c r="V23" s="38"/>
      <c r="W23" s="38"/>
    </row>
    <row r="24" spans="1:32" s="14" customFormat="1" x14ac:dyDescent="0.35">
      <c r="A24" s="19"/>
      <c r="B24" s="41"/>
      <c r="C24" s="40">
        <v>0.04</v>
      </c>
      <c r="D24" s="40">
        <v>95.4</v>
      </c>
      <c r="E24" s="40">
        <v>16.2</v>
      </c>
      <c r="F24" s="40">
        <v>10</v>
      </c>
      <c r="G24" s="40">
        <v>0.71</v>
      </c>
      <c r="H24" s="40">
        <v>3.82</v>
      </c>
      <c r="I24" s="40">
        <v>1.59</v>
      </c>
      <c r="J24" s="40"/>
      <c r="K24" s="1">
        <v>0.05</v>
      </c>
      <c r="L24" s="40">
        <v>0.32</v>
      </c>
      <c r="M24" s="40">
        <v>0.3</v>
      </c>
      <c r="N24" s="40">
        <v>3398</v>
      </c>
      <c r="O24" s="40">
        <v>784</v>
      </c>
      <c r="P24" s="40">
        <v>31.1</v>
      </c>
      <c r="Q24" s="40"/>
      <c r="R24" s="40"/>
      <c r="S24" s="40">
        <v>1.35</v>
      </c>
      <c r="T24" s="40"/>
      <c r="U24" s="40"/>
      <c r="V24" s="40">
        <v>37.1</v>
      </c>
      <c r="W24" s="40"/>
    </row>
    <row r="25" spans="1:32" s="27" customFormat="1" ht="39" x14ac:dyDescent="0.35">
      <c r="A25" s="93"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8" x14ac:dyDescent="0.35">
      <c r="A26" s="94"/>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ht="13" x14ac:dyDescent="0.35">
      <c r="A27" s="33">
        <f>C8</f>
        <v>1294</v>
      </c>
      <c r="B27" s="39">
        <v>250</v>
      </c>
      <c r="C27" s="3">
        <f>IF(C$23="%w/w SAR",((C$24*10)*$B27),IF(C$23="%w/w DM",(((C$24*10)*($B$24/100))*$B27),IF(C$23="kg/t SAR",(C$24*$B27),IF(C$23="kg/t DM",((C$24*($B$24/100))*$B27),IF(C$23="mg/kg SAR",((C$24*0.001)*$B27),IF(C$23="mg/kg DM",(((C$24*0.001)*($B$24/100))*$B27),0))))))</f>
        <v>100</v>
      </c>
      <c r="D27" s="3">
        <f>(IF(D$23="%w/w SAR",((D$24*10)*$B27),IF(D$23="%w/w DM",(((D$24*10)*($B$24/100))*$B27),IF(D$23="kg/t SAR",(D$24*$B27),IF(D$23="kg/t DM",((D$24*($B$24/100))*$B27),IF(D$23="mg/kg SAR",((D$24*0.001)*$B27),IF(D$23="mg/kg DM",(((D$24*0.001)*($B$24/100))*$B27),"0")))))))*2.291</f>
        <v>54.640349999999998</v>
      </c>
      <c r="E27" s="3">
        <f>(IF(E$23="%w/w SAR",((E$24*10)*$B27),IF(E$23="%w/w DM",(((E$24*10)*($B$24/100))*$B27),IF(E$23="kg/t SAR",(E$24*$B27),IF(E$23="kg/t DM",((E$24*($B$24/100))*$B27),IF(E$23="mg/kg SAR",((E$24*0.001)*$B27),IF(E$23="mg/kg DM",(((E$24*0.001)*($B$24/100))*$B27),"0")))))))*1.205</f>
        <v>4.8802500000000002</v>
      </c>
      <c r="F27" s="3">
        <f>(IF(F$23="%w/w SAR",((F$24*10)*$B27),IF(F$23="%w/w DM",(((F$24*10)*($B$24/100))*$B27),IF(F$23="kg/t SAR",(F$24*$B27),IF(F$23="kg/t DM",((F$24*($B$24/100))*$B27),IF(F$23="mg/kg SAR",((F$24*0.001)*$B27),IF(F$23="mg/kg DM",(((F$24*0.001)*($B$24/100))*$B27),"0")))))))*1.658</f>
        <v>4.1449999999999996</v>
      </c>
      <c r="G27" s="3">
        <f t="shared" ref="G27:P42" si="2">IF(G$23="%w/w SAR",((G$24*10)*$B27),IF(G$23="%w/w DM",(((G$24*10)*($B$24/100))*$B27),IF(G$23="kg/t SAR",(G$24*$B27),IF(G$23="kg/t DM",((G$24*($B$24/100))*$B27),IF(G$23="mg/kg SAR",((G$24*0.001)*$B27),IF(G$23="mg/kg DM",(((G$24*0.001)*($B$24/100))*$B27),0))))))</f>
        <v>0.17749999999999999</v>
      </c>
      <c r="H27" s="3">
        <f t="shared" si="2"/>
        <v>0.95499999999999996</v>
      </c>
      <c r="I27" s="3">
        <f t="shared" si="2"/>
        <v>0.39750000000000002</v>
      </c>
      <c r="J27" s="3">
        <f t="shared" si="2"/>
        <v>0</v>
      </c>
      <c r="K27" s="3">
        <f t="shared" si="2"/>
        <v>1.2500000000000001E-2</v>
      </c>
      <c r="L27" s="3">
        <f t="shared" si="2"/>
        <v>0.08</v>
      </c>
      <c r="M27" s="3">
        <f t="shared" si="2"/>
        <v>7.4999999999999997E-2</v>
      </c>
      <c r="N27" s="3">
        <f t="shared" si="2"/>
        <v>849.5</v>
      </c>
      <c r="O27" s="3">
        <f t="shared" si="2"/>
        <v>196</v>
      </c>
      <c r="P27" s="3">
        <f t="shared" si="2"/>
        <v>7.7750000000000004</v>
      </c>
      <c r="Q27" s="3">
        <f>(IF(Q$23="%w/w SAR",((Q$24*10)*$B27),IF(Q$23="%w/w DM",(((Q$24*10)*($B$24/100))*$B27),IF(Q$23="kg/t SAR",(Q$24*$B27),IF(Q$23="kg/t DM",((Q$24*($B$24/100))*$B27),IF(Q$23="mg/kg SAR",((Q$24*0.001)*$B27),IF(Q$23="mg/kg DM",(((Q$24*0.001)*($B$24/100))*$B27),0)))))))*2.5</f>
        <v>0</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0.33750000000000002</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t="str">
        <f>IF($V$24="",0,IF($V$24&gt;5000,"NOT OK","OK"))</f>
        <v>OK</v>
      </c>
      <c r="W27" s="3">
        <f>IF($W$24="",0,IF($W$24&gt;4,"Not OK","OK"))</f>
        <v>0</v>
      </c>
      <c r="AB27" s="16"/>
      <c r="AC27" s="16"/>
      <c r="AD27" s="16"/>
      <c r="AE27" s="16"/>
      <c r="AF27" s="16"/>
    </row>
    <row r="28" spans="1:32" s="20" customFormat="1" ht="13" x14ac:dyDescent="0.35">
      <c r="A28" s="58">
        <f>D8</f>
        <v>2225</v>
      </c>
      <c r="B28" s="39">
        <v>250</v>
      </c>
      <c r="C28" s="3">
        <f t="shared" ref="C28:C46" si="3">IF(C$23="%w/w SAR",((C$24*10)*$B28),IF(C$23="%w/w DM",(((C$24*10)*($B$24/100))*$B28),IF(C$23="kg/t SAR",(C$24*$B28),IF(C$23="kg/t DM",((C$24*($B$24/100))*$B28),IF(C$23="mg/kg SAR",((C$24*0.001)*$B28),IF(C$23="mg/kg DM",(((C$24*0.001)*($B$24/100))*$B28),0))))))</f>
        <v>100</v>
      </c>
      <c r="D28" s="3">
        <f t="shared" ref="D28:D46" si="4">(IF(D$23="%w/w SAR",((D$24*10)*$B28),IF(D$23="%w/w DM",(((D$24*10)*($B$24/100))*$B28),IF(D$23="kg/t SAR",(D$24*$B28),IF(D$23="kg/t DM",((D$24*($B$24/100))*$B28),IF(D$23="mg/kg SAR",((D$24*0.001)*$B28),IF(D$23="mg/kg DM",(((D$24*0.001)*($B$24/100))*$B28),"0")))))))*2.291</f>
        <v>54.640349999999998</v>
      </c>
      <c r="E28" s="3">
        <f t="shared" ref="E28:E46" si="5">(IF(E$23="%w/w SAR",((E$24*10)*$B28),IF(E$23="%w/w DM",(((E$24*10)*($B$24/100))*$B28),IF(E$23="kg/t SAR",(E$24*$B28),IF(E$23="kg/t DM",((E$24*($B$24/100))*$B28),IF(E$23="mg/kg SAR",((E$24*0.001)*$B28),IF(E$23="mg/kg DM",(((E$24*0.001)*($B$24/100))*$B28),"0")))))))*1.205</f>
        <v>4.8802500000000002</v>
      </c>
      <c r="F28" s="3">
        <f t="shared" ref="F28:F46" si="6">(IF(F$23="%w/w SAR",((F$24*10)*$B28),IF(F$23="%w/w DM",(((F$24*10)*($B$24/100))*$B28),IF(F$23="kg/t SAR",(F$24*$B28),IF(F$23="kg/t DM",((F$24*($B$24/100))*$B28),IF(F$23="mg/kg SAR",((F$24*0.001)*$B28),IF(F$23="mg/kg DM",(((F$24*0.001)*($B$24/100))*$B28),"0")))))))*1.658</f>
        <v>4.1449999999999996</v>
      </c>
      <c r="G28" s="3">
        <f t="shared" si="2"/>
        <v>0.17749999999999999</v>
      </c>
      <c r="H28" s="3">
        <f t="shared" si="2"/>
        <v>0.95499999999999996</v>
      </c>
      <c r="I28" s="3">
        <f t="shared" si="2"/>
        <v>0.39750000000000002</v>
      </c>
      <c r="J28" s="3">
        <f t="shared" si="2"/>
        <v>0</v>
      </c>
      <c r="K28" s="3">
        <f t="shared" si="2"/>
        <v>1.2500000000000001E-2</v>
      </c>
      <c r="L28" s="3">
        <f t="shared" si="2"/>
        <v>0.08</v>
      </c>
      <c r="M28" s="3">
        <f t="shared" si="2"/>
        <v>7.4999999999999997E-2</v>
      </c>
      <c r="N28" s="3">
        <f t="shared" si="2"/>
        <v>849.5</v>
      </c>
      <c r="O28" s="3">
        <f t="shared" si="2"/>
        <v>196</v>
      </c>
      <c r="P28" s="3">
        <f t="shared" si="2"/>
        <v>7.7750000000000004</v>
      </c>
      <c r="Q28" s="3">
        <f t="shared" ref="Q28:Q46" si="7">(IF(Q$23="%w/w SAR",((Q$24*10)*$B28),IF(Q$23="%w/w DM",(((Q$24*10)*($B$24/100))*$B28),IF(Q$23="kg/t SAR",(Q$24*$B28),IF(Q$23="kg/t DM",((Q$24*($B$24/100))*$B28),IF(Q$23="mg/kg SAR",((Q$24*0.001)*$B28),IF(Q$23="mg/kg DM",(((Q$24*0.001)*($B$24/100))*$B28),0)))))))*2.5</f>
        <v>0</v>
      </c>
      <c r="R28" s="3">
        <f t="shared" ref="R28:U46" si="8">IF(R$23="%w/w SAR",((R$24*10)*$B28),IF(R$23="%w/w DM",(((R$24*10)*($B$24/100))*$B28),IF(R$23="kg/t SAR",(R$24*$B28),IF(R$23="kg/t DM",((R$24*($B$24/100))*$B28),IF(R$23="mg/kg SAR",((R$24*0.001)*$B28),IF(R$23="mg/kg DM",(((R$24*0.001)*($B$24/100))*$B28),0))))))</f>
        <v>0</v>
      </c>
      <c r="S28" s="3">
        <f t="shared" si="8"/>
        <v>0.33750000000000002</v>
      </c>
      <c r="T28" s="3">
        <f t="shared" si="8"/>
        <v>0</v>
      </c>
      <c r="U28" s="3">
        <f t="shared" si="8"/>
        <v>0</v>
      </c>
      <c r="V28" s="3" t="str">
        <f t="shared" ref="V28:V46" si="9">IF($V$24="",0,IF($V$24&gt;5000,"NOT OK","OK"))</f>
        <v>OK</v>
      </c>
      <c r="W28" s="3">
        <f t="shared" ref="W28:W46" si="10">IF($W$24="",0,IF($W$24&gt;4,"Not OK","OK"))</f>
        <v>0</v>
      </c>
      <c r="AB28" s="16"/>
      <c r="AC28" s="16"/>
      <c r="AD28" s="16"/>
      <c r="AE28" s="16"/>
      <c r="AF28" s="16"/>
    </row>
    <row r="29" spans="1:32" s="20" customFormat="1" ht="13" x14ac:dyDescent="0.35">
      <c r="A29" s="33">
        <f>E8</f>
        <v>3210</v>
      </c>
      <c r="B29" s="39">
        <v>250</v>
      </c>
      <c r="C29" s="3">
        <f t="shared" si="3"/>
        <v>100</v>
      </c>
      <c r="D29" s="3">
        <f t="shared" si="4"/>
        <v>54.640349999999998</v>
      </c>
      <c r="E29" s="3">
        <f t="shared" si="5"/>
        <v>4.8802500000000002</v>
      </c>
      <c r="F29" s="3">
        <f t="shared" si="6"/>
        <v>4.1449999999999996</v>
      </c>
      <c r="G29" s="3">
        <f t="shared" si="2"/>
        <v>0.17749999999999999</v>
      </c>
      <c r="H29" s="3">
        <f t="shared" si="2"/>
        <v>0.95499999999999996</v>
      </c>
      <c r="I29" s="3">
        <f t="shared" si="2"/>
        <v>0.39750000000000002</v>
      </c>
      <c r="J29" s="3">
        <f t="shared" si="2"/>
        <v>0</v>
      </c>
      <c r="K29" s="3">
        <f t="shared" si="2"/>
        <v>1.2500000000000001E-2</v>
      </c>
      <c r="L29" s="3">
        <f t="shared" si="2"/>
        <v>0.08</v>
      </c>
      <c r="M29" s="3">
        <f t="shared" si="2"/>
        <v>7.4999999999999997E-2</v>
      </c>
      <c r="N29" s="3">
        <f t="shared" si="2"/>
        <v>849.5</v>
      </c>
      <c r="O29" s="3">
        <f t="shared" si="2"/>
        <v>196</v>
      </c>
      <c r="P29" s="3">
        <f t="shared" si="2"/>
        <v>7.7750000000000004</v>
      </c>
      <c r="Q29" s="3">
        <f t="shared" si="7"/>
        <v>0</v>
      </c>
      <c r="R29" s="3">
        <f t="shared" si="8"/>
        <v>0</v>
      </c>
      <c r="S29" s="3">
        <f t="shared" si="8"/>
        <v>0.33750000000000002</v>
      </c>
      <c r="T29" s="3">
        <f t="shared" si="8"/>
        <v>0</v>
      </c>
      <c r="U29" s="3">
        <f t="shared" si="8"/>
        <v>0</v>
      </c>
      <c r="V29" s="3" t="str">
        <f t="shared" si="9"/>
        <v>OK</v>
      </c>
      <c r="W29" s="3">
        <f t="shared" si="10"/>
        <v>0</v>
      </c>
      <c r="AB29" s="16"/>
      <c r="AC29" s="16"/>
      <c r="AD29" s="16"/>
      <c r="AE29" s="16"/>
      <c r="AF29" s="16"/>
    </row>
    <row r="30" spans="1:32" s="20" customFormat="1" ht="13" x14ac:dyDescent="0.35">
      <c r="A30" s="33">
        <f>F8</f>
        <v>3732</v>
      </c>
      <c r="B30" s="39">
        <v>250</v>
      </c>
      <c r="C30" s="3">
        <f t="shared" si="3"/>
        <v>100</v>
      </c>
      <c r="D30" s="3">
        <f t="shared" si="4"/>
        <v>54.640349999999998</v>
      </c>
      <c r="E30" s="3">
        <f t="shared" si="5"/>
        <v>4.8802500000000002</v>
      </c>
      <c r="F30" s="3">
        <f t="shared" si="6"/>
        <v>4.1449999999999996</v>
      </c>
      <c r="G30" s="3">
        <f t="shared" si="2"/>
        <v>0.17749999999999999</v>
      </c>
      <c r="H30" s="3">
        <f t="shared" si="2"/>
        <v>0.95499999999999996</v>
      </c>
      <c r="I30" s="3">
        <f t="shared" si="2"/>
        <v>0.39750000000000002</v>
      </c>
      <c r="J30" s="3">
        <f t="shared" si="2"/>
        <v>0</v>
      </c>
      <c r="K30" s="3">
        <f t="shared" si="2"/>
        <v>1.2500000000000001E-2</v>
      </c>
      <c r="L30" s="3">
        <f t="shared" si="2"/>
        <v>0.08</v>
      </c>
      <c r="M30" s="3">
        <f t="shared" si="2"/>
        <v>7.4999999999999997E-2</v>
      </c>
      <c r="N30" s="3">
        <f t="shared" si="2"/>
        <v>849.5</v>
      </c>
      <c r="O30" s="3">
        <f t="shared" si="2"/>
        <v>196</v>
      </c>
      <c r="P30" s="3">
        <f t="shared" si="2"/>
        <v>7.7750000000000004</v>
      </c>
      <c r="Q30" s="3">
        <f t="shared" si="7"/>
        <v>0</v>
      </c>
      <c r="R30" s="3">
        <f t="shared" si="8"/>
        <v>0</v>
      </c>
      <c r="S30" s="3">
        <f t="shared" si="8"/>
        <v>0.33750000000000002</v>
      </c>
      <c r="T30" s="3">
        <f t="shared" si="8"/>
        <v>0</v>
      </c>
      <c r="U30" s="3">
        <f t="shared" si="8"/>
        <v>0</v>
      </c>
      <c r="V30" s="3" t="str">
        <f t="shared" si="9"/>
        <v>OK</v>
      </c>
      <c r="W30" s="3">
        <f t="shared" si="10"/>
        <v>0</v>
      </c>
      <c r="AB30" s="16"/>
      <c r="AC30" s="16"/>
      <c r="AD30" s="16"/>
      <c r="AE30" s="16"/>
      <c r="AF30" s="16"/>
    </row>
    <row r="31" spans="1:32" s="20" customFormat="1" ht="13" x14ac:dyDescent="0.35">
      <c r="A31" s="33">
        <f>G8</f>
        <v>4144</v>
      </c>
      <c r="B31" s="39">
        <v>250</v>
      </c>
      <c r="C31" s="3">
        <f t="shared" si="3"/>
        <v>100</v>
      </c>
      <c r="D31" s="3">
        <f t="shared" si="4"/>
        <v>54.640349999999998</v>
      </c>
      <c r="E31" s="3">
        <f t="shared" si="5"/>
        <v>4.8802500000000002</v>
      </c>
      <c r="F31" s="3">
        <f t="shared" si="6"/>
        <v>4.1449999999999996</v>
      </c>
      <c r="G31" s="3">
        <f t="shared" si="2"/>
        <v>0.17749999999999999</v>
      </c>
      <c r="H31" s="3">
        <f t="shared" si="2"/>
        <v>0.95499999999999996</v>
      </c>
      <c r="I31" s="3">
        <f t="shared" si="2"/>
        <v>0.39750000000000002</v>
      </c>
      <c r="J31" s="3">
        <f t="shared" si="2"/>
        <v>0</v>
      </c>
      <c r="K31" s="3">
        <f t="shared" si="2"/>
        <v>1.2500000000000001E-2</v>
      </c>
      <c r="L31" s="3">
        <f t="shared" si="2"/>
        <v>0.08</v>
      </c>
      <c r="M31" s="3">
        <f t="shared" si="2"/>
        <v>7.4999999999999997E-2</v>
      </c>
      <c r="N31" s="3">
        <f t="shared" si="2"/>
        <v>849.5</v>
      </c>
      <c r="O31" s="3">
        <f t="shared" si="2"/>
        <v>196</v>
      </c>
      <c r="P31" s="3">
        <f t="shared" si="2"/>
        <v>7.7750000000000004</v>
      </c>
      <c r="Q31" s="3">
        <f t="shared" si="7"/>
        <v>0</v>
      </c>
      <c r="R31" s="3">
        <f t="shared" si="8"/>
        <v>0</v>
      </c>
      <c r="S31" s="3">
        <f t="shared" si="8"/>
        <v>0.33750000000000002</v>
      </c>
      <c r="T31" s="3">
        <f t="shared" si="8"/>
        <v>0</v>
      </c>
      <c r="U31" s="3">
        <f t="shared" si="8"/>
        <v>0</v>
      </c>
      <c r="V31" s="3" t="str">
        <f t="shared" si="9"/>
        <v>OK</v>
      </c>
      <c r="W31" s="3">
        <f t="shared" si="10"/>
        <v>0</v>
      </c>
      <c r="AB31" s="16"/>
      <c r="AC31" s="16"/>
      <c r="AD31" s="16"/>
      <c r="AE31" s="16"/>
      <c r="AF31" s="16"/>
    </row>
    <row r="32" spans="1:32" s="20" customFormat="1" ht="13" x14ac:dyDescent="0.35">
      <c r="A32" s="33">
        <f>H8</f>
        <v>5867</v>
      </c>
      <c r="B32" s="39">
        <v>250</v>
      </c>
      <c r="C32" s="3">
        <f t="shared" si="3"/>
        <v>100</v>
      </c>
      <c r="D32" s="3">
        <f t="shared" si="4"/>
        <v>54.640349999999998</v>
      </c>
      <c r="E32" s="3">
        <f t="shared" si="5"/>
        <v>4.8802500000000002</v>
      </c>
      <c r="F32" s="3">
        <f t="shared" si="6"/>
        <v>4.1449999999999996</v>
      </c>
      <c r="G32" s="3">
        <f t="shared" si="2"/>
        <v>0.17749999999999999</v>
      </c>
      <c r="H32" s="3">
        <f t="shared" si="2"/>
        <v>0.95499999999999996</v>
      </c>
      <c r="I32" s="3">
        <f t="shared" si="2"/>
        <v>0.39750000000000002</v>
      </c>
      <c r="J32" s="3">
        <f t="shared" si="2"/>
        <v>0</v>
      </c>
      <c r="K32" s="3">
        <f t="shared" si="2"/>
        <v>1.2500000000000001E-2</v>
      </c>
      <c r="L32" s="3">
        <f t="shared" si="2"/>
        <v>0.08</v>
      </c>
      <c r="M32" s="3">
        <f t="shared" si="2"/>
        <v>7.4999999999999997E-2</v>
      </c>
      <c r="N32" s="3">
        <f t="shared" si="2"/>
        <v>849.5</v>
      </c>
      <c r="O32" s="3">
        <f t="shared" si="2"/>
        <v>196</v>
      </c>
      <c r="P32" s="3">
        <f t="shared" si="2"/>
        <v>7.7750000000000004</v>
      </c>
      <c r="Q32" s="3">
        <f t="shared" si="7"/>
        <v>0</v>
      </c>
      <c r="R32" s="3">
        <f t="shared" si="8"/>
        <v>0</v>
      </c>
      <c r="S32" s="3">
        <f t="shared" si="8"/>
        <v>0.33750000000000002</v>
      </c>
      <c r="T32" s="3">
        <f t="shared" si="8"/>
        <v>0</v>
      </c>
      <c r="U32" s="3">
        <f t="shared" si="8"/>
        <v>0</v>
      </c>
      <c r="V32" s="3" t="str">
        <f t="shared" si="9"/>
        <v>OK</v>
      </c>
      <c r="W32" s="3">
        <f t="shared" si="10"/>
        <v>0</v>
      </c>
      <c r="AB32" s="16"/>
      <c r="AC32" s="16"/>
      <c r="AD32" s="16"/>
      <c r="AE32" s="16"/>
      <c r="AF32" s="16"/>
    </row>
    <row r="33" spans="1:32" s="20" customFormat="1" ht="13" x14ac:dyDescent="0.35">
      <c r="A33" s="33">
        <f>I8</f>
        <v>1808</v>
      </c>
      <c r="B33" s="39">
        <v>250</v>
      </c>
      <c r="C33" s="3">
        <f t="shared" si="3"/>
        <v>100</v>
      </c>
      <c r="D33" s="3">
        <f t="shared" si="4"/>
        <v>54.640349999999998</v>
      </c>
      <c r="E33" s="3">
        <f t="shared" si="5"/>
        <v>4.8802500000000002</v>
      </c>
      <c r="F33" s="3">
        <f t="shared" si="6"/>
        <v>4.1449999999999996</v>
      </c>
      <c r="G33" s="3">
        <f t="shared" si="2"/>
        <v>0.17749999999999999</v>
      </c>
      <c r="H33" s="3">
        <f t="shared" si="2"/>
        <v>0.95499999999999996</v>
      </c>
      <c r="I33" s="3">
        <f t="shared" si="2"/>
        <v>0.39750000000000002</v>
      </c>
      <c r="J33" s="3">
        <f t="shared" si="2"/>
        <v>0</v>
      </c>
      <c r="K33" s="3">
        <f t="shared" si="2"/>
        <v>1.2500000000000001E-2</v>
      </c>
      <c r="L33" s="3">
        <f t="shared" si="2"/>
        <v>0.08</v>
      </c>
      <c r="M33" s="3">
        <f t="shared" si="2"/>
        <v>7.4999999999999997E-2</v>
      </c>
      <c r="N33" s="3">
        <f t="shared" si="2"/>
        <v>849.5</v>
      </c>
      <c r="O33" s="3">
        <f t="shared" si="2"/>
        <v>196</v>
      </c>
      <c r="P33" s="3">
        <f t="shared" si="2"/>
        <v>7.7750000000000004</v>
      </c>
      <c r="Q33" s="3">
        <f t="shared" si="7"/>
        <v>0</v>
      </c>
      <c r="R33" s="3">
        <f t="shared" si="8"/>
        <v>0</v>
      </c>
      <c r="S33" s="3">
        <f t="shared" si="8"/>
        <v>0.33750000000000002</v>
      </c>
      <c r="T33" s="3">
        <f t="shared" si="8"/>
        <v>0</v>
      </c>
      <c r="U33" s="3">
        <f t="shared" si="8"/>
        <v>0</v>
      </c>
      <c r="V33" s="3" t="str">
        <f t="shared" si="9"/>
        <v>OK</v>
      </c>
      <c r="W33" s="3">
        <f t="shared" si="10"/>
        <v>0</v>
      </c>
      <c r="AB33" s="16"/>
      <c r="AC33" s="16"/>
      <c r="AD33" s="16"/>
      <c r="AE33" s="16"/>
      <c r="AF33" s="16"/>
    </row>
    <row r="34" spans="1:32" s="20" customFormat="1" ht="13" x14ac:dyDescent="0.35">
      <c r="A34" s="33">
        <f>J8</f>
        <v>16</v>
      </c>
      <c r="B34" s="39">
        <v>250</v>
      </c>
      <c r="C34" s="3">
        <f t="shared" si="3"/>
        <v>100</v>
      </c>
      <c r="D34" s="3">
        <f t="shared" si="4"/>
        <v>54.640349999999998</v>
      </c>
      <c r="E34" s="3">
        <f t="shared" si="5"/>
        <v>4.8802500000000002</v>
      </c>
      <c r="F34" s="3">
        <f t="shared" si="6"/>
        <v>4.1449999999999996</v>
      </c>
      <c r="G34" s="3">
        <f t="shared" si="2"/>
        <v>0.17749999999999999</v>
      </c>
      <c r="H34" s="3">
        <f t="shared" si="2"/>
        <v>0.95499999999999996</v>
      </c>
      <c r="I34" s="3">
        <f t="shared" si="2"/>
        <v>0.39750000000000002</v>
      </c>
      <c r="J34" s="3">
        <f t="shared" si="2"/>
        <v>0</v>
      </c>
      <c r="K34" s="3">
        <f t="shared" si="2"/>
        <v>1.2500000000000001E-2</v>
      </c>
      <c r="L34" s="3">
        <f t="shared" si="2"/>
        <v>0.08</v>
      </c>
      <c r="M34" s="3">
        <f t="shared" si="2"/>
        <v>7.4999999999999997E-2</v>
      </c>
      <c r="N34" s="3">
        <f t="shared" si="2"/>
        <v>849.5</v>
      </c>
      <c r="O34" s="3">
        <f t="shared" si="2"/>
        <v>196</v>
      </c>
      <c r="P34" s="3">
        <f t="shared" si="2"/>
        <v>7.7750000000000004</v>
      </c>
      <c r="Q34" s="3">
        <f t="shared" si="7"/>
        <v>0</v>
      </c>
      <c r="R34" s="3">
        <f t="shared" si="8"/>
        <v>0</v>
      </c>
      <c r="S34" s="3">
        <f t="shared" si="8"/>
        <v>0.33750000000000002</v>
      </c>
      <c r="T34" s="3">
        <f t="shared" si="8"/>
        <v>0</v>
      </c>
      <c r="U34" s="3">
        <f t="shared" si="8"/>
        <v>0</v>
      </c>
      <c r="V34" s="3" t="str">
        <f t="shared" si="9"/>
        <v>OK</v>
      </c>
      <c r="W34" s="3">
        <f t="shared" si="10"/>
        <v>0</v>
      </c>
      <c r="AB34" s="16"/>
      <c r="AC34" s="16"/>
      <c r="AD34" s="16"/>
      <c r="AE34" s="16"/>
      <c r="AF34" s="16"/>
    </row>
    <row r="35" spans="1:32" s="20" customFormat="1" ht="13" x14ac:dyDescent="0.35">
      <c r="A35" s="33">
        <f>K8</f>
        <v>17</v>
      </c>
      <c r="B35" s="39">
        <v>250</v>
      </c>
      <c r="C35" s="3">
        <f t="shared" si="3"/>
        <v>100</v>
      </c>
      <c r="D35" s="3">
        <f t="shared" si="4"/>
        <v>54.640349999999998</v>
      </c>
      <c r="E35" s="3">
        <f t="shared" si="5"/>
        <v>4.8802500000000002</v>
      </c>
      <c r="F35" s="3">
        <f t="shared" si="6"/>
        <v>4.1449999999999996</v>
      </c>
      <c r="G35" s="3">
        <f t="shared" si="2"/>
        <v>0.17749999999999999</v>
      </c>
      <c r="H35" s="3">
        <f t="shared" si="2"/>
        <v>0.95499999999999996</v>
      </c>
      <c r="I35" s="3">
        <f t="shared" si="2"/>
        <v>0.39750000000000002</v>
      </c>
      <c r="J35" s="3">
        <f t="shared" si="2"/>
        <v>0</v>
      </c>
      <c r="K35" s="3">
        <f t="shared" si="2"/>
        <v>1.2500000000000001E-2</v>
      </c>
      <c r="L35" s="3">
        <f t="shared" si="2"/>
        <v>0.08</v>
      </c>
      <c r="M35" s="3">
        <f t="shared" si="2"/>
        <v>7.4999999999999997E-2</v>
      </c>
      <c r="N35" s="3">
        <f t="shared" si="2"/>
        <v>849.5</v>
      </c>
      <c r="O35" s="3">
        <f t="shared" si="2"/>
        <v>196</v>
      </c>
      <c r="P35" s="3">
        <f t="shared" si="2"/>
        <v>7.7750000000000004</v>
      </c>
      <c r="Q35" s="3">
        <f t="shared" si="7"/>
        <v>0</v>
      </c>
      <c r="R35" s="3">
        <f t="shared" si="8"/>
        <v>0</v>
      </c>
      <c r="S35" s="3">
        <f t="shared" si="8"/>
        <v>0.33750000000000002</v>
      </c>
      <c r="T35" s="3">
        <f t="shared" si="8"/>
        <v>0</v>
      </c>
      <c r="U35" s="3">
        <f t="shared" si="8"/>
        <v>0</v>
      </c>
      <c r="V35" s="3" t="str">
        <f t="shared" si="9"/>
        <v>OK</v>
      </c>
      <c r="W35" s="3">
        <f t="shared" si="10"/>
        <v>0</v>
      </c>
      <c r="AB35" s="16"/>
      <c r="AC35" s="16"/>
      <c r="AD35" s="16"/>
      <c r="AE35" s="16"/>
      <c r="AF35" s="16"/>
    </row>
    <row r="36" spans="1:32" s="20" customFormat="1" ht="13" x14ac:dyDescent="0.35">
      <c r="A36" s="33">
        <f>L8</f>
        <v>18</v>
      </c>
      <c r="B36" s="39">
        <v>250</v>
      </c>
      <c r="C36" s="3">
        <f t="shared" si="3"/>
        <v>100</v>
      </c>
      <c r="D36" s="3">
        <f t="shared" si="4"/>
        <v>54.640349999999998</v>
      </c>
      <c r="E36" s="3">
        <f t="shared" si="5"/>
        <v>4.8802500000000002</v>
      </c>
      <c r="F36" s="3">
        <f t="shared" si="6"/>
        <v>4.1449999999999996</v>
      </c>
      <c r="G36" s="3">
        <f t="shared" si="2"/>
        <v>0.17749999999999999</v>
      </c>
      <c r="H36" s="3">
        <f t="shared" si="2"/>
        <v>0.95499999999999996</v>
      </c>
      <c r="I36" s="3">
        <f t="shared" si="2"/>
        <v>0.39750000000000002</v>
      </c>
      <c r="J36" s="3">
        <f t="shared" si="2"/>
        <v>0</v>
      </c>
      <c r="K36" s="3">
        <f t="shared" si="2"/>
        <v>1.2500000000000001E-2</v>
      </c>
      <c r="L36" s="3">
        <f t="shared" si="2"/>
        <v>0.08</v>
      </c>
      <c r="M36" s="3">
        <f t="shared" si="2"/>
        <v>7.4999999999999997E-2</v>
      </c>
      <c r="N36" s="3">
        <f t="shared" si="2"/>
        <v>849.5</v>
      </c>
      <c r="O36" s="3">
        <f t="shared" si="2"/>
        <v>196</v>
      </c>
      <c r="P36" s="3">
        <f t="shared" si="2"/>
        <v>7.7750000000000004</v>
      </c>
      <c r="Q36" s="3">
        <f t="shared" si="7"/>
        <v>0</v>
      </c>
      <c r="R36" s="3">
        <f t="shared" si="8"/>
        <v>0</v>
      </c>
      <c r="S36" s="3">
        <f t="shared" si="8"/>
        <v>0.33750000000000002</v>
      </c>
      <c r="T36" s="3">
        <f t="shared" si="8"/>
        <v>0</v>
      </c>
      <c r="U36" s="3">
        <f t="shared" si="8"/>
        <v>0</v>
      </c>
      <c r="V36" s="3" t="str">
        <f t="shared" si="9"/>
        <v>OK</v>
      </c>
      <c r="W36" s="3">
        <f t="shared" si="10"/>
        <v>0</v>
      </c>
      <c r="AB36" s="16"/>
      <c r="AC36" s="16"/>
      <c r="AD36" s="16"/>
      <c r="AE36" s="16"/>
      <c r="AF36" s="16"/>
    </row>
    <row r="37" spans="1:32" s="20" customFormat="1" ht="13" x14ac:dyDescent="0.35">
      <c r="A37" s="33">
        <f>M8</f>
        <v>24</v>
      </c>
      <c r="B37" s="39">
        <v>250</v>
      </c>
      <c r="C37" s="3">
        <f t="shared" si="3"/>
        <v>100</v>
      </c>
      <c r="D37" s="3">
        <f t="shared" si="4"/>
        <v>54.640349999999998</v>
      </c>
      <c r="E37" s="3">
        <f t="shared" si="5"/>
        <v>4.8802500000000002</v>
      </c>
      <c r="F37" s="3">
        <f t="shared" si="6"/>
        <v>4.1449999999999996</v>
      </c>
      <c r="G37" s="3">
        <f t="shared" si="2"/>
        <v>0.17749999999999999</v>
      </c>
      <c r="H37" s="3">
        <f t="shared" si="2"/>
        <v>0.95499999999999996</v>
      </c>
      <c r="I37" s="3">
        <f t="shared" si="2"/>
        <v>0.39750000000000002</v>
      </c>
      <c r="J37" s="3">
        <f t="shared" si="2"/>
        <v>0</v>
      </c>
      <c r="K37" s="3">
        <f t="shared" si="2"/>
        <v>1.2500000000000001E-2</v>
      </c>
      <c r="L37" s="3">
        <f t="shared" si="2"/>
        <v>0.08</v>
      </c>
      <c r="M37" s="3">
        <f t="shared" si="2"/>
        <v>7.4999999999999997E-2</v>
      </c>
      <c r="N37" s="3">
        <f t="shared" si="2"/>
        <v>849.5</v>
      </c>
      <c r="O37" s="3">
        <f t="shared" si="2"/>
        <v>196</v>
      </c>
      <c r="P37" s="3">
        <f t="shared" si="2"/>
        <v>7.7750000000000004</v>
      </c>
      <c r="Q37" s="3">
        <f t="shared" si="7"/>
        <v>0</v>
      </c>
      <c r="R37" s="3">
        <f t="shared" si="8"/>
        <v>0</v>
      </c>
      <c r="S37" s="3">
        <f t="shared" si="8"/>
        <v>0.33750000000000002</v>
      </c>
      <c r="T37" s="3">
        <f t="shared" si="8"/>
        <v>0</v>
      </c>
      <c r="U37" s="3">
        <f t="shared" si="8"/>
        <v>0</v>
      </c>
      <c r="V37" s="3" t="str">
        <f t="shared" si="9"/>
        <v>OK</v>
      </c>
      <c r="W37" s="3">
        <f t="shared" si="10"/>
        <v>0</v>
      </c>
      <c r="AB37" s="16"/>
      <c r="AC37" s="16"/>
      <c r="AD37" s="16"/>
      <c r="AE37" s="16"/>
      <c r="AF37" s="16"/>
    </row>
    <row r="38" spans="1:32" s="20" customFormat="1" ht="13" x14ac:dyDescent="0.35">
      <c r="A38" s="33">
        <f>N8</f>
        <v>25</v>
      </c>
      <c r="B38" s="39">
        <v>250</v>
      </c>
      <c r="C38" s="3">
        <f t="shared" si="3"/>
        <v>100</v>
      </c>
      <c r="D38" s="3">
        <f t="shared" si="4"/>
        <v>54.640349999999998</v>
      </c>
      <c r="E38" s="3">
        <f t="shared" si="5"/>
        <v>4.8802500000000002</v>
      </c>
      <c r="F38" s="3">
        <f t="shared" si="6"/>
        <v>4.1449999999999996</v>
      </c>
      <c r="G38" s="3">
        <f t="shared" si="2"/>
        <v>0.17749999999999999</v>
      </c>
      <c r="H38" s="3">
        <f t="shared" si="2"/>
        <v>0.95499999999999996</v>
      </c>
      <c r="I38" s="3">
        <f t="shared" si="2"/>
        <v>0.39750000000000002</v>
      </c>
      <c r="J38" s="3">
        <f t="shared" si="2"/>
        <v>0</v>
      </c>
      <c r="K38" s="3">
        <f t="shared" si="2"/>
        <v>1.2500000000000001E-2</v>
      </c>
      <c r="L38" s="3">
        <f t="shared" si="2"/>
        <v>0.08</v>
      </c>
      <c r="M38" s="3">
        <f t="shared" si="2"/>
        <v>7.4999999999999997E-2</v>
      </c>
      <c r="N38" s="3">
        <f t="shared" si="2"/>
        <v>849.5</v>
      </c>
      <c r="O38" s="3">
        <f t="shared" si="2"/>
        <v>196</v>
      </c>
      <c r="P38" s="3">
        <f t="shared" si="2"/>
        <v>7.7750000000000004</v>
      </c>
      <c r="Q38" s="3">
        <f t="shared" si="7"/>
        <v>0</v>
      </c>
      <c r="R38" s="3">
        <f t="shared" si="8"/>
        <v>0</v>
      </c>
      <c r="S38" s="3">
        <f t="shared" si="8"/>
        <v>0.33750000000000002</v>
      </c>
      <c r="T38" s="3">
        <f t="shared" si="8"/>
        <v>0</v>
      </c>
      <c r="U38" s="3">
        <f t="shared" si="8"/>
        <v>0</v>
      </c>
      <c r="V38" s="3" t="str">
        <f t="shared" si="9"/>
        <v>OK</v>
      </c>
      <c r="W38" s="3">
        <f t="shared" si="10"/>
        <v>0</v>
      </c>
      <c r="AB38" s="16"/>
      <c r="AC38" s="16"/>
      <c r="AD38" s="16"/>
      <c r="AE38" s="16"/>
      <c r="AF38" s="16"/>
    </row>
    <row r="39" spans="1:32" s="20" customFormat="1" ht="13" x14ac:dyDescent="0.35">
      <c r="A39" s="33">
        <f>O8</f>
        <v>26</v>
      </c>
      <c r="B39" s="39">
        <v>250</v>
      </c>
      <c r="C39" s="3">
        <f t="shared" si="3"/>
        <v>100</v>
      </c>
      <c r="D39" s="3">
        <f t="shared" si="4"/>
        <v>54.640349999999998</v>
      </c>
      <c r="E39" s="3">
        <f t="shared" si="5"/>
        <v>4.8802500000000002</v>
      </c>
      <c r="F39" s="3">
        <f t="shared" si="6"/>
        <v>4.1449999999999996</v>
      </c>
      <c r="G39" s="3">
        <f t="shared" si="2"/>
        <v>0.17749999999999999</v>
      </c>
      <c r="H39" s="3">
        <f t="shared" si="2"/>
        <v>0.95499999999999996</v>
      </c>
      <c r="I39" s="3">
        <f t="shared" si="2"/>
        <v>0.39750000000000002</v>
      </c>
      <c r="J39" s="3">
        <f t="shared" si="2"/>
        <v>0</v>
      </c>
      <c r="K39" s="3">
        <f t="shared" si="2"/>
        <v>1.2500000000000001E-2</v>
      </c>
      <c r="L39" s="3">
        <f t="shared" si="2"/>
        <v>0.08</v>
      </c>
      <c r="M39" s="3">
        <f t="shared" si="2"/>
        <v>7.4999999999999997E-2</v>
      </c>
      <c r="N39" s="3">
        <f t="shared" si="2"/>
        <v>849.5</v>
      </c>
      <c r="O39" s="3">
        <f t="shared" si="2"/>
        <v>196</v>
      </c>
      <c r="P39" s="3">
        <f t="shared" si="2"/>
        <v>7.7750000000000004</v>
      </c>
      <c r="Q39" s="3">
        <f t="shared" si="7"/>
        <v>0</v>
      </c>
      <c r="R39" s="3">
        <f t="shared" si="8"/>
        <v>0</v>
      </c>
      <c r="S39" s="3">
        <f t="shared" si="8"/>
        <v>0.33750000000000002</v>
      </c>
      <c r="T39" s="3">
        <f t="shared" si="8"/>
        <v>0</v>
      </c>
      <c r="U39" s="3">
        <f t="shared" si="8"/>
        <v>0</v>
      </c>
      <c r="V39" s="3" t="str">
        <f t="shared" si="9"/>
        <v>OK</v>
      </c>
      <c r="W39" s="3">
        <f t="shared" si="10"/>
        <v>0</v>
      </c>
      <c r="AB39" s="16"/>
      <c r="AC39" s="16"/>
      <c r="AD39" s="16"/>
      <c r="AE39" s="16"/>
      <c r="AF39" s="16"/>
    </row>
    <row r="40" spans="1:32" s="20" customFormat="1" ht="13" x14ac:dyDescent="0.35">
      <c r="A40" s="33">
        <f>P8</f>
        <v>27</v>
      </c>
      <c r="B40" s="39">
        <v>250</v>
      </c>
      <c r="C40" s="3">
        <f t="shared" si="3"/>
        <v>100</v>
      </c>
      <c r="D40" s="3">
        <f t="shared" si="4"/>
        <v>54.640349999999998</v>
      </c>
      <c r="E40" s="3">
        <f t="shared" si="5"/>
        <v>4.8802500000000002</v>
      </c>
      <c r="F40" s="3">
        <f t="shared" si="6"/>
        <v>4.1449999999999996</v>
      </c>
      <c r="G40" s="3">
        <f t="shared" si="2"/>
        <v>0.17749999999999999</v>
      </c>
      <c r="H40" s="3">
        <f t="shared" si="2"/>
        <v>0.95499999999999996</v>
      </c>
      <c r="I40" s="3">
        <f t="shared" si="2"/>
        <v>0.39750000000000002</v>
      </c>
      <c r="J40" s="3">
        <f t="shared" si="2"/>
        <v>0</v>
      </c>
      <c r="K40" s="3">
        <f t="shared" si="2"/>
        <v>1.2500000000000001E-2</v>
      </c>
      <c r="L40" s="3">
        <f t="shared" si="2"/>
        <v>0.08</v>
      </c>
      <c r="M40" s="3">
        <f t="shared" si="2"/>
        <v>7.4999999999999997E-2</v>
      </c>
      <c r="N40" s="3">
        <f t="shared" si="2"/>
        <v>849.5</v>
      </c>
      <c r="O40" s="3">
        <f t="shared" si="2"/>
        <v>196</v>
      </c>
      <c r="P40" s="3">
        <f t="shared" si="2"/>
        <v>7.7750000000000004</v>
      </c>
      <c r="Q40" s="3">
        <f t="shared" si="7"/>
        <v>0</v>
      </c>
      <c r="R40" s="3">
        <f t="shared" si="8"/>
        <v>0</v>
      </c>
      <c r="S40" s="3">
        <f t="shared" si="8"/>
        <v>0.33750000000000002</v>
      </c>
      <c r="T40" s="3">
        <f t="shared" si="8"/>
        <v>0</v>
      </c>
      <c r="U40" s="3">
        <f t="shared" si="8"/>
        <v>0</v>
      </c>
      <c r="V40" s="3" t="str">
        <f t="shared" si="9"/>
        <v>OK</v>
      </c>
      <c r="W40" s="3">
        <f t="shared" si="10"/>
        <v>0</v>
      </c>
      <c r="AB40" s="16"/>
      <c r="AC40" s="16"/>
      <c r="AD40" s="16"/>
      <c r="AE40" s="16"/>
      <c r="AF40" s="16"/>
    </row>
    <row r="41" spans="1:32" s="20" customFormat="1" ht="13" x14ac:dyDescent="0.35">
      <c r="A41" s="33">
        <f>Q8</f>
        <v>33</v>
      </c>
      <c r="B41" s="39">
        <v>250</v>
      </c>
      <c r="C41" s="3">
        <f t="shared" si="3"/>
        <v>100</v>
      </c>
      <c r="D41" s="3">
        <f t="shared" si="4"/>
        <v>54.640349999999998</v>
      </c>
      <c r="E41" s="3">
        <f t="shared" si="5"/>
        <v>4.8802500000000002</v>
      </c>
      <c r="F41" s="3">
        <f t="shared" si="6"/>
        <v>4.1449999999999996</v>
      </c>
      <c r="G41" s="3">
        <f t="shared" si="2"/>
        <v>0.17749999999999999</v>
      </c>
      <c r="H41" s="3">
        <f t="shared" si="2"/>
        <v>0.95499999999999996</v>
      </c>
      <c r="I41" s="3">
        <f t="shared" si="2"/>
        <v>0.39750000000000002</v>
      </c>
      <c r="J41" s="3">
        <f t="shared" si="2"/>
        <v>0</v>
      </c>
      <c r="K41" s="3">
        <f t="shared" si="2"/>
        <v>1.2500000000000001E-2</v>
      </c>
      <c r="L41" s="3">
        <f t="shared" si="2"/>
        <v>0.08</v>
      </c>
      <c r="M41" s="3">
        <f t="shared" si="2"/>
        <v>7.4999999999999997E-2</v>
      </c>
      <c r="N41" s="3">
        <f t="shared" si="2"/>
        <v>849.5</v>
      </c>
      <c r="O41" s="3">
        <f t="shared" si="2"/>
        <v>196</v>
      </c>
      <c r="P41" s="3">
        <f t="shared" si="2"/>
        <v>7.7750000000000004</v>
      </c>
      <c r="Q41" s="3">
        <f t="shared" si="7"/>
        <v>0</v>
      </c>
      <c r="R41" s="3">
        <f t="shared" si="8"/>
        <v>0</v>
      </c>
      <c r="S41" s="3">
        <f t="shared" si="8"/>
        <v>0.33750000000000002</v>
      </c>
      <c r="T41" s="3">
        <f t="shared" si="8"/>
        <v>0</v>
      </c>
      <c r="U41" s="3">
        <f t="shared" si="8"/>
        <v>0</v>
      </c>
      <c r="V41" s="3" t="str">
        <f t="shared" si="9"/>
        <v>OK</v>
      </c>
      <c r="W41" s="3">
        <f t="shared" si="10"/>
        <v>0</v>
      </c>
      <c r="AB41" s="16"/>
      <c r="AC41" s="16"/>
      <c r="AD41" s="16"/>
      <c r="AE41" s="16"/>
      <c r="AF41" s="16"/>
    </row>
    <row r="42" spans="1:32" s="20" customFormat="1" ht="13" x14ac:dyDescent="0.35">
      <c r="A42" s="33">
        <f>R8</f>
        <v>34</v>
      </c>
      <c r="B42" s="39">
        <v>250</v>
      </c>
      <c r="C42" s="3">
        <f t="shared" si="3"/>
        <v>100</v>
      </c>
      <c r="D42" s="3">
        <f t="shared" si="4"/>
        <v>54.640349999999998</v>
      </c>
      <c r="E42" s="3">
        <f t="shared" si="5"/>
        <v>4.8802500000000002</v>
      </c>
      <c r="F42" s="3">
        <f t="shared" si="6"/>
        <v>4.1449999999999996</v>
      </c>
      <c r="G42" s="3">
        <f t="shared" si="2"/>
        <v>0.17749999999999999</v>
      </c>
      <c r="H42" s="3">
        <f t="shared" si="2"/>
        <v>0.95499999999999996</v>
      </c>
      <c r="I42" s="3">
        <f t="shared" si="2"/>
        <v>0.39750000000000002</v>
      </c>
      <c r="J42" s="3">
        <f t="shared" si="2"/>
        <v>0</v>
      </c>
      <c r="K42" s="3">
        <f t="shared" si="2"/>
        <v>1.2500000000000001E-2</v>
      </c>
      <c r="L42" s="3">
        <f t="shared" si="2"/>
        <v>0.08</v>
      </c>
      <c r="M42" s="3">
        <f t="shared" si="2"/>
        <v>7.4999999999999997E-2</v>
      </c>
      <c r="N42" s="3">
        <f t="shared" si="2"/>
        <v>849.5</v>
      </c>
      <c r="O42" s="3">
        <f t="shared" si="2"/>
        <v>196</v>
      </c>
      <c r="P42" s="3">
        <f t="shared" si="2"/>
        <v>7.7750000000000004</v>
      </c>
      <c r="Q42" s="3">
        <f t="shared" si="7"/>
        <v>0</v>
      </c>
      <c r="R42" s="3">
        <f t="shared" si="8"/>
        <v>0</v>
      </c>
      <c r="S42" s="3">
        <f t="shared" si="8"/>
        <v>0.33750000000000002</v>
      </c>
      <c r="T42" s="3">
        <f t="shared" si="8"/>
        <v>0</v>
      </c>
      <c r="U42" s="3">
        <f t="shared" si="8"/>
        <v>0</v>
      </c>
      <c r="V42" s="3" t="str">
        <f t="shared" si="9"/>
        <v>OK</v>
      </c>
      <c r="W42" s="3">
        <f t="shared" si="10"/>
        <v>0</v>
      </c>
      <c r="AB42" s="16"/>
      <c r="AC42" s="16"/>
      <c r="AD42" s="16"/>
      <c r="AE42" s="16"/>
      <c r="AF42" s="16"/>
    </row>
    <row r="43" spans="1:32" s="20" customFormat="1" ht="13" x14ac:dyDescent="0.35">
      <c r="A43" s="33">
        <f>S8</f>
        <v>35</v>
      </c>
      <c r="B43" s="39">
        <v>250</v>
      </c>
      <c r="C43" s="3">
        <f t="shared" si="3"/>
        <v>100</v>
      </c>
      <c r="D43" s="3">
        <f t="shared" si="4"/>
        <v>54.640349999999998</v>
      </c>
      <c r="E43" s="3">
        <f t="shared" si="5"/>
        <v>4.8802500000000002</v>
      </c>
      <c r="F43" s="3">
        <f t="shared" si="6"/>
        <v>4.1449999999999996</v>
      </c>
      <c r="G43" s="3">
        <f t="shared" ref="G43:P46" si="11">IF(G$23="%w/w SAR",((G$24*10)*$B43),IF(G$23="%w/w DM",(((G$24*10)*($B$24/100))*$B43),IF(G$23="kg/t SAR",(G$24*$B43),IF(G$23="kg/t DM",((G$24*($B$24/100))*$B43),IF(G$23="mg/kg SAR",((G$24*0.001)*$B43),IF(G$23="mg/kg DM",(((G$24*0.001)*($B$24/100))*$B43),0))))))</f>
        <v>0.17749999999999999</v>
      </c>
      <c r="H43" s="3">
        <f t="shared" si="11"/>
        <v>0.95499999999999996</v>
      </c>
      <c r="I43" s="3">
        <f t="shared" si="11"/>
        <v>0.39750000000000002</v>
      </c>
      <c r="J43" s="3">
        <f t="shared" si="11"/>
        <v>0</v>
      </c>
      <c r="K43" s="3">
        <f t="shared" si="11"/>
        <v>1.2500000000000001E-2</v>
      </c>
      <c r="L43" s="3">
        <f t="shared" si="11"/>
        <v>0.08</v>
      </c>
      <c r="M43" s="3">
        <f t="shared" si="11"/>
        <v>7.4999999999999997E-2</v>
      </c>
      <c r="N43" s="3">
        <f t="shared" si="11"/>
        <v>849.5</v>
      </c>
      <c r="O43" s="3">
        <f t="shared" si="11"/>
        <v>196</v>
      </c>
      <c r="P43" s="3">
        <f t="shared" si="11"/>
        <v>7.7750000000000004</v>
      </c>
      <c r="Q43" s="3">
        <f t="shared" si="7"/>
        <v>0</v>
      </c>
      <c r="R43" s="3">
        <f t="shared" si="8"/>
        <v>0</v>
      </c>
      <c r="S43" s="3">
        <f t="shared" si="8"/>
        <v>0.33750000000000002</v>
      </c>
      <c r="T43" s="3">
        <f t="shared" si="8"/>
        <v>0</v>
      </c>
      <c r="U43" s="3">
        <f t="shared" si="8"/>
        <v>0</v>
      </c>
      <c r="V43" s="3" t="str">
        <f t="shared" si="9"/>
        <v>OK</v>
      </c>
      <c r="W43" s="3">
        <f t="shared" si="10"/>
        <v>0</v>
      </c>
      <c r="AB43" s="16"/>
      <c r="AC43" s="16"/>
      <c r="AD43" s="16"/>
      <c r="AE43" s="16"/>
      <c r="AF43" s="16"/>
    </row>
    <row r="44" spans="1:32" s="20" customFormat="1" ht="13" x14ac:dyDescent="0.35">
      <c r="A44" s="33" t="str">
        <f>T8</f>
        <v>36a</v>
      </c>
      <c r="B44" s="39">
        <v>250</v>
      </c>
      <c r="C44" s="3">
        <f t="shared" si="3"/>
        <v>100</v>
      </c>
      <c r="D44" s="3">
        <f t="shared" si="4"/>
        <v>54.640349999999998</v>
      </c>
      <c r="E44" s="3">
        <f t="shared" si="5"/>
        <v>4.8802500000000002</v>
      </c>
      <c r="F44" s="3">
        <f t="shared" si="6"/>
        <v>4.1449999999999996</v>
      </c>
      <c r="G44" s="3">
        <f t="shared" si="11"/>
        <v>0.17749999999999999</v>
      </c>
      <c r="H44" s="3">
        <f t="shared" si="11"/>
        <v>0.95499999999999996</v>
      </c>
      <c r="I44" s="3">
        <f t="shared" si="11"/>
        <v>0.39750000000000002</v>
      </c>
      <c r="J44" s="3">
        <f t="shared" si="11"/>
        <v>0</v>
      </c>
      <c r="K44" s="3">
        <f t="shared" si="11"/>
        <v>1.2500000000000001E-2</v>
      </c>
      <c r="L44" s="3">
        <f t="shared" si="11"/>
        <v>0.08</v>
      </c>
      <c r="M44" s="3">
        <f t="shared" si="11"/>
        <v>7.4999999999999997E-2</v>
      </c>
      <c r="N44" s="3">
        <f t="shared" si="11"/>
        <v>849.5</v>
      </c>
      <c r="O44" s="3">
        <f t="shared" si="11"/>
        <v>196</v>
      </c>
      <c r="P44" s="3">
        <f t="shared" si="11"/>
        <v>7.7750000000000004</v>
      </c>
      <c r="Q44" s="3">
        <f t="shared" si="7"/>
        <v>0</v>
      </c>
      <c r="R44" s="3">
        <f t="shared" si="8"/>
        <v>0</v>
      </c>
      <c r="S44" s="3">
        <f t="shared" si="8"/>
        <v>0.33750000000000002</v>
      </c>
      <c r="T44" s="3">
        <f t="shared" si="8"/>
        <v>0</v>
      </c>
      <c r="U44" s="3">
        <f t="shared" si="8"/>
        <v>0</v>
      </c>
      <c r="V44" s="3" t="str">
        <f t="shared" si="9"/>
        <v>OK</v>
      </c>
      <c r="W44" s="3">
        <f t="shared" si="10"/>
        <v>0</v>
      </c>
      <c r="AB44" s="16"/>
      <c r="AC44" s="16"/>
      <c r="AD44" s="16"/>
      <c r="AE44" s="16"/>
      <c r="AF44" s="16"/>
    </row>
    <row r="45" spans="1:32" s="20" customFormat="1" ht="13" x14ac:dyDescent="0.35">
      <c r="A45" s="33">
        <f>U8</f>
        <v>37</v>
      </c>
      <c r="B45" s="39">
        <v>250</v>
      </c>
      <c r="C45" s="3">
        <f t="shared" si="3"/>
        <v>100</v>
      </c>
      <c r="D45" s="3">
        <f t="shared" si="4"/>
        <v>54.640349999999998</v>
      </c>
      <c r="E45" s="3">
        <f t="shared" si="5"/>
        <v>4.8802500000000002</v>
      </c>
      <c r="F45" s="3">
        <f t="shared" si="6"/>
        <v>4.1449999999999996</v>
      </c>
      <c r="G45" s="3">
        <f t="shared" si="11"/>
        <v>0.17749999999999999</v>
      </c>
      <c r="H45" s="3">
        <f t="shared" si="11"/>
        <v>0.95499999999999996</v>
      </c>
      <c r="I45" s="3">
        <f t="shared" si="11"/>
        <v>0.39750000000000002</v>
      </c>
      <c r="J45" s="3">
        <f t="shared" si="11"/>
        <v>0</v>
      </c>
      <c r="K45" s="3">
        <f t="shared" si="11"/>
        <v>1.2500000000000001E-2</v>
      </c>
      <c r="L45" s="3">
        <f t="shared" si="11"/>
        <v>0.08</v>
      </c>
      <c r="M45" s="3">
        <f t="shared" si="11"/>
        <v>7.4999999999999997E-2</v>
      </c>
      <c r="N45" s="3">
        <f t="shared" si="11"/>
        <v>849.5</v>
      </c>
      <c r="O45" s="3">
        <f t="shared" si="11"/>
        <v>196</v>
      </c>
      <c r="P45" s="3">
        <f t="shared" si="11"/>
        <v>7.7750000000000004</v>
      </c>
      <c r="Q45" s="3">
        <f t="shared" si="7"/>
        <v>0</v>
      </c>
      <c r="R45" s="3">
        <f t="shared" si="8"/>
        <v>0</v>
      </c>
      <c r="S45" s="3">
        <f t="shared" si="8"/>
        <v>0.33750000000000002</v>
      </c>
      <c r="T45" s="3">
        <f t="shared" si="8"/>
        <v>0</v>
      </c>
      <c r="U45" s="3">
        <f t="shared" si="8"/>
        <v>0</v>
      </c>
      <c r="V45" s="3" t="str">
        <f t="shared" si="9"/>
        <v>OK</v>
      </c>
      <c r="W45" s="3">
        <f t="shared" si="10"/>
        <v>0</v>
      </c>
      <c r="AB45" s="16"/>
      <c r="AC45" s="16"/>
      <c r="AD45" s="16"/>
      <c r="AE45" s="16"/>
      <c r="AF45" s="16"/>
    </row>
    <row r="46" spans="1:32" s="20" customFormat="1" ht="13.5" thickBot="1" x14ac:dyDescent="0.4">
      <c r="A46" s="34">
        <f>V8</f>
        <v>0</v>
      </c>
      <c r="B46" s="21"/>
      <c r="C46" s="4">
        <f t="shared" si="3"/>
        <v>0</v>
      </c>
      <c r="D46" s="4">
        <f t="shared" si="4"/>
        <v>0</v>
      </c>
      <c r="E46" s="4">
        <f t="shared" si="5"/>
        <v>0</v>
      </c>
      <c r="F46" s="4">
        <f t="shared" si="6"/>
        <v>0</v>
      </c>
      <c r="G46" s="4">
        <f t="shared" si="11"/>
        <v>0</v>
      </c>
      <c r="H46" s="4">
        <f t="shared" si="11"/>
        <v>0</v>
      </c>
      <c r="I46" s="4">
        <f t="shared" si="11"/>
        <v>0</v>
      </c>
      <c r="J46" s="4">
        <f t="shared" si="11"/>
        <v>0</v>
      </c>
      <c r="K46" s="4">
        <f t="shared" si="11"/>
        <v>0</v>
      </c>
      <c r="L46" s="4">
        <f t="shared" si="11"/>
        <v>0</v>
      </c>
      <c r="M46" s="4">
        <f t="shared" si="11"/>
        <v>0</v>
      </c>
      <c r="N46" s="4">
        <f t="shared" si="11"/>
        <v>0</v>
      </c>
      <c r="O46" s="4">
        <f t="shared" si="11"/>
        <v>0</v>
      </c>
      <c r="P46" s="4">
        <f t="shared" si="11"/>
        <v>0</v>
      </c>
      <c r="Q46" s="4">
        <f t="shared" si="7"/>
        <v>0</v>
      </c>
      <c r="R46" s="4">
        <f t="shared" si="8"/>
        <v>0</v>
      </c>
      <c r="S46" s="4">
        <f t="shared" si="8"/>
        <v>0</v>
      </c>
      <c r="T46" s="4">
        <f t="shared" si="8"/>
        <v>0</v>
      </c>
      <c r="U46" s="4">
        <f t="shared" si="8"/>
        <v>0</v>
      </c>
      <c r="V46" s="4" t="str">
        <f t="shared" si="9"/>
        <v>OK</v>
      </c>
      <c r="W46" s="4">
        <f t="shared" si="10"/>
        <v>0</v>
      </c>
      <c r="AB46" s="16"/>
      <c r="AC46" s="16"/>
      <c r="AD46" s="16"/>
      <c r="AE46" s="16"/>
      <c r="AF46" s="16"/>
    </row>
    <row r="47" spans="1:32" s="25" customFormat="1" ht="13.5" thickBot="1" x14ac:dyDescent="0.4">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C5:E5"/>
    <mergeCell ref="H5:J5"/>
    <mergeCell ref="A18:B18"/>
    <mergeCell ref="A19:B19"/>
    <mergeCell ref="A20:B20"/>
    <mergeCell ref="A12:B12"/>
    <mergeCell ref="A7:B7"/>
    <mergeCell ref="A8:B8"/>
    <mergeCell ref="A9:B9"/>
    <mergeCell ref="A10:B10"/>
    <mergeCell ref="A11:B11"/>
    <mergeCell ref="A5:B5"/>
    <mergeCell ref="F5:G5"/>
    <mergeCell ref="A25:A26"/>
    <mergeCell ref="A13:B13"/>
    <mergeCell ref="A14:B14"/>
    <mergeCell ref="A15:B15"/>
    <mergeCell ref="A16:B16"/>
    <mergeCell ref="A17:B17"/>
    <mergeCell ref="A3:B3"/>
    <mergeCell ref="C3:E3"/>
    <mergeCell ref="F3:G3"/>
    <mergeCell ref="H3:J3"/>
    <mergeCell ref="A4:B4"/>
    <mergeCell ref="C4:E4"/>
    <mergeCell ref="F4:G4"/>
    <mergeCell ref="H4:J4"/>
    <mergeCell ref="A1:B1"/>
    <mergeCell ref="C1:E1"/>
    <mergeCell ref="F1:G1"/>
    <mergeCell ref="H1:J1"/>
    <mergeCell ref="A2:B2"/>
    <mergeCell ref="C2:E2"/>
    <mergeCell ref="F2:G2"/>
    <mergeCell ref="H2:J2"/>
  </mergeCells>
  <conditionalFormatting sqref="C20:V20">
    <cfRule type="cellIs" dxfId="62" priority="20" operator="equal">
      <formula>"DECREASE"</formula>
    </cfRule>
    <cfRule type="cellIs" dxfId="61" priority="21" operator="equal">
      <formula>"INCREASE"</formula>
    </cfRule>
  </conditionalFormatting>
  <conditionalFormatting sqref="B27:B46">
    <cfRule type="cellIs" dxfId="60" priority="19" operator="greaterThan">
      <formula>$B$47</formula>
    </cfRule>
  </conditionalFormatting>
  <conditionalFormatting sqref="C27:C46">
    <cfRule type="cellIs" dxfId="59" priority="18" operator="greaterThan">
      <formula>$C$47</formula>
    </cfRule>
  </conditionalFormatting>
  <conditionalFormatting sqref="C18:V18">
    <cfRule type="cellIs" dxfId="58" priority="17" operator="equal">
      <formula>0</formula>
    </cfRule>
  </conditionalFormatting>
  <conditionalFormatting sqref="C17:V17">
    <cfRule type="cellIs" dxfId="57" priority="16" operator="equal">
      <formula>0</formula>
    </cfRule>
  </conditionalFormatting>
  <conditionalFormatting sqref="C19:V19">
    <cfRule type="cellIs" dxfId="56" priority="15" operator="equal">
      <formula>0</formula>
    </cfRule>
  </conditionalFormatting>
  <conditionalFormatting sqref="V27:W46">
    <cfRule type="cellIs" dxfId="55" priority="13" operator="greaterThanOrEqual">
      <formula>"OK"</formula>
    </cfRule>
    <cfRule type="cellIs" dxfId="54" priority="14" operator="equal">
      <formula>"NOT OK"</formula>
    </cfRule>
  </conditionalFormatting>
  <conditionalFormatting sqref="G27:G46">
    <cfRule type="cellIs" dxfId="53" priority="12" operator="greaterThan">
      <formula>$G$47</formula>
    </cfRule>
  </conditionalFormatting>
  <conditionalFormatting sqref="H27:H46">
    <cfRule type="cellIs" dxfId="52" priority="11" operator="greaterThan">
      <formula>$H$47</formula>
    </cfRule>
  </conditionalFormatting>
  <conditionalFormatting sqref="I27:I46">
    <cfRule type="cellIs" dxfId="51" priority="10" operator="greaterThan">
      <formula>$I$47</formula>
    </cfRule>
  </conditionalFormatting>
  <conditionalFormatting sqref="K27:K46">
    <cfRule type="cellIs" dxfId="50" priority="9" operator="greaterThan">
      <formula>$K$47</formula>
    </cfRule>
  </conditionalFormatting>
  <conditionalFormatting sqref="L27:L46">
    <cfRule type="cellIs" dxfId="49" priority="8" operator="greaterThan">
      <formula>$L$47</formula>
    </cfRule>
  </conditionalFormatting>
  <conditionalFormatting sqref="M27:M46">
    <cfRule type="cellIs" dxfId="48" priority="7" operator="greaterThan">
      <formula>$M$47</formula>
    </cfRule>
  </conditionalFormatting>
  <conditionalFormatting sqref="P27:P46">
    <cfRule type="cellIs" dxfId="47" priority="6" operator="greaterThan">
      <formula>$P$47</formula>
    </cfRule>
  </conditionalFormatting>
  <conditionalFormatting sqref="R27:R46">
    <cfRule type="cellIs" dxfId="46" priority="5" operator="greaterThan">
      <formula>$R$47</formula>
    </cfRule>
  </conditionalFormatting>
  <conditionalFormatting sqref="S27:S46">
    <cfRule type="cellIs" dxfId="45" priority="4" operator="greaterThan">
      <formula>$S$47</formula>
    </cfRule>
  </conditionalFormatting>
  <conditionalFormatting sqref="T27:T46">
    <cfRule type="cellIs" dxfId="44" priority="3" operator="greaterThan">
      <formula>$T$47</formula>
    </cfRule>
  </conditionalFormatting>
  <conditionalFormatting sqref="U27:U46">
    <cfRule type="cellIs" dxfId="43" priority="2" operator="greaterThan">
      <formula>$U$47</formula>
    </cfRule>
  </conditionalFormatting>
  <conditionalFormatting sqref="H5:J5">
    <cfRule type="cellIs" dxfId="42" priority="1" operator="lessThan">
      <formula>5</formula>
    </cfRule>
  </conditionalFormatting>
  <dataValidations count="2">
    <dataValidation type="list" allowBlank="1" showInputMessage="1" showErrorMessage="1" sqref="H3:J3" xr:uid="{00000000-0002-0000-0400-000000000000}">
      <formula1>$AD$2:$AD$4</formula1>
    </dataValidation>
    <dataValidation type="list" showInputMessage="1" sqref="C23:U23" xr:uid="{00000000-0002-0000-0400-000001000000}">
      <formula1>$AB$2:$AB$7</formula1>
    </dataValidation>
  </dataValidations>
  <pageMargins left="0.7" right="0.7" top="0.75" bottom="0.75" header="0.3" footer="0.3"/>
  <pageSetup paperSize="9" orientation="portrait" verticalDpi="0" r:id="rId1"/>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AF47"/>
  <sheetViews>
    <sheetView topLeftCell="A13" zoomScaleNormal="100" workbookViewId="0">
      <selection activeCell="A24" sqref="A24"/>
    </sheetView>
  </sheetViews>
  <sheetFormatPr defaultColWidth="13.1796875" defaultRowHeight="12.5" x14ac:dyDescent="0.35"/>
  <cols>
    <col min="1" max="2" width="13.1796875" style="12"/>
    <col min="3" max="3" width="18.7265625" style="12" bestFit="1" customWidth="1"/>
    <col min="4" max="4" width="20.26953125" style="12" bestFit="1" customWidth="1"/>
    <col min="5" max="22" width="21.26953125" style="12" customWidth="1"/>
    <col min="23" max="27" width="13.1796875" style="12"/>
    <col min="28" max="32" width="13.1796875" style="17"/>
    <col min="33" max="16384" width="13.1796875" style="12"/>
  </cols>
  <sheetData>
    <row r="1" spans="1:32" ht="14" x14ac:dyDescent="0.3">
      <c r="A1" s="85" t="s">
        <v>43</v>
      </c>
      <c r="B1" s="85"/>
      <c r="C1" s="98" t="str">
        <f>'Bolton Hill'!C1:E1</f>
        <v>PAN-008803</v>
      </c>
      <c r="D1" s="98"/>
      <c r="E1" s="98"/>
      <c r="F1" s="85" t="s">
        <v>47</v>
      </c>
      <c r="G1" s="85"/>
      <c r="H1" s="99" t="str">
        <f>'Bolton Hill'!H1:J1</f>
        <v>49.9 ha</v>
      </c>
      <c r="I1" s="99"/>
      <c r="J1" s="99"/>
      <c r="AB1" s="45"/>
      <c r="AC1" s="45"/>
      <c r="AD1" s="45"/>
      <c r="AE1" s="45" t="s">
        <v>91</v>
      </c>
      <c r="AF1" s="45" t="s">
        <v>92</v>
      </c>
    </row>
    <row r="2" spans="1:32" ht="14" x14ac:dyDescent="0.3">
      <c r="A2" s="85" t="s">
        <v>106</v>
      </c>
      <c r="B2" s="85"/>
      <c r="C2" s="100" t="str">
        <f>'Bolton Hill'!C2:E2</f>
        <v>RP3596ET</v>
      </c>
      <c r="D2" s="98"/>
      <c r="E2" s="98"/>
      <c r="F2" s="85" t="s">
        <v>52</v>
      </c>
      <c r="G2" s="85"/>
      <c r="H2" s="88" t="s">
        <v>117</v>
      </c>
      <c r="I2" s="88"/>
      <c r="J2" s="88"/>
      <c r="AB2" s="46" t="s">
        <v>61</v>
      </c>
      <c r="AC2" s="46" t="s">
        <v>80</v>
      </c>
      <c r="AD2" s="45" t="s">
        <v>88</v>
      </c>
      <c r="AE2" s="45" t="s">
        <v>73</v>
      </c>
      <c r="AF2" s="45">
        <v>8.4</v>
      </c>
    </row>
    <row r="3" spans="1:32" ht="14" x14ac:dyDescent="0.3">
      <c r="A3" s="96" t="s">
        <v>44</v>
      </c>
      <c r="B3" s="97"/>
      <c r="C3" s="99" t="str">
        <f>'Bolton Hill'!C3:E3</f>
        <v>Mr Bryan Llewellyn</v>
      </c>
      <c r="D3" s="99"/>
      <c r="E3" s="99"/>
      <c r="F3" s="85" t="s">
        <v>107</v>
      </c>
      <c r="G3" s="85"/>
      <c r="H3" s="88" t="s">
        <v>90</v>
      </c>
      <c r="I3" s="88"/>
      <c r="J3" s="88"/>
      <c r="AB3" s="46" t="s">
        <v>62</v>
      </c>
      <c r="AC3" s="46" t="s">
        <v>81</v>
      </c>
      <c r="AD3" s="45" t="s">
        <v>89</v>
      </c>
      <c r="AE3" s="45" t="s">
        <v>74</v>
      </c>
      <c r="AF3" s="45">
        <v>8.6</v>
      </c>
    </row>
    <row r="4" spans="1:32" ht="14" x14ac:dyDescent="0.3">
      <c r="A4" s="85" t="s">
        <v>0</v>
      </c>
      <c r="B4" s="85"/>
      <c r="C4" s="99" t="str">
        <f>'Bolton Hill'!C4:E4</f>
        <v>Abergelli Farm, Felindre, Swansea, SA5 7NN</v>
      </c>
      <c r="D4" s="99"/>
      <c r="E4" s="99"/>
      <c r="F4" s="87" t="s">
        <v>1</v>
      </c>
      <c r="G4" s="87"/>
      <c r="H4" s="88" t="s">
        <v>121</v>
      </c>
      <c r="I4" s="88"/>
      <c r="J4" s="88"/>
      <c r="AB4" s="46" t="s">
        <v>57</v>
      </c>
      <c r="AC4" s="47" t="s">
        <v>82</v>
      </c>
      <c r="AD4" s="45" t="s">
        <v>90</v>
      </c>
      <c r="AE4" s="45" t="s">
        <v>75</v>
      </c>
      <c r="AF4" s="45">
        <v>8.8000000000000007</v>
      </c>
    </row>
    <row r="5" spans="1:32" ht="14" x14ac:dyDescent="0.3">
      <c r="A5" s="85" t="s">
        <v>51</v>
      </c>
      <c r="B5" s="85"/>
      <c r="C5" s="99" t="str">
        <f>'Bolton Hill'!C5:E5</f>
        <v>Rhiannon Smith</v>
      </c>
      <c r="D5" s="99"/>
      <c r="E5" s="99"/>
      <c r="F5" s="85" t="s">
        <v>45</v>
      </c>
      <c r="G5" s="85"/>
      <c r="H5" s="88">
        <v>5.8</v>
      </c>
      <c r="I5" s="88"/>
      <c r="J5" s="88"/>
      <c r="AB5" s="46" t="s">
        <v>58</v>
      </c>
      <c r="AC5" s="47" t="s">
        <v>83</v>
      </c>
      <c r="AD5" s="45"/>
      <c r="AE5" s="45" t="s">
        <v>93</v>
      </c>
      <c r="AF5" s="45">
        <v>15.1</v>
      </c>
    </row>
    <row r="6" spans="1:32" s="17" customFormat="1" ht="14" x14ac:dyDescent="0.3">
      <c r="A6" s="13"/>
      <c r="B6" s="13"/>
      <c r="C6" s="14"/>
      <c r="D6" s="14"/>
      <c r="E6" s="14"/>
      <c r="F6" s="15"/>
      <c r="G6" s="15"/>
      <c r="H6" s="16"/>
      <c r="I6" s="16"/>
      <c r="J6" s="16"/>
      <c r="AB6" s="48" t="s">
        <v>59</v>
      </c>
      <c r="AC6" s="49" t="s">
        <v>84</v>
      </c>
      <c r="AD6" s="50"/>
      <c r="AE6" s="50" t="s">
        <v>76</v>
      </c>
      <c r="AF6" s="50">
        <v>1.4</v>
      </c>
    </row>
    <row r="7" spans="1:32" s="32" customFormat="1" ht="14" x14ac:dyDescent="0.3">
      <c r="A7" s="86" t="s">
        <v>68</v>
      </c>
      <c r="B7" s="86"/>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51"/>
      <c r="AD7" s="45"/>
      <c r="AE7" s="45" t="s">
        <v>97</v>
      </c>
      <c r="AF7" s="45">
        <v>1.7</v>
      </c>
    </row>
    <row r="8" spans="1:32" ht="14" x14ac:dyDescent="0.3">
      <c r="A8" s="85" t="s">
        <v>2</v>
      </c>
      <c r="B8" s="85"/>
      <c r="C8" s="56">
        <f>'Bolton Hill'!C8</f>
        <v>1294</v>
      </c>
      <c r="D8" s="56">
        <f>'Bolton Hill'!D8</f>
        <v>2225</v>
      </c>
      <c r="E8" s="56">
        <f>'Bolton Hill'!E8</f>
        <v>3210</v>
      </c>
      <c r="F8" s="56">
        <f>'Bolton Hill'!F8</f>
        <v>3732</v>
      </c>
      <c r="G8" s="56">
        <f>'Bolton Hill'!G8</f>
        <v>4144</v>
      </c>
      <c r="H8" s="56">
        <f>'Bolton Hill'!H8</f>
        <v>5867</v>
      </c>
      <c r="I8" s="56">
        <f>'Bolton Hill'!I8</f>
        <v>1808</v>
      </c>
      <c r="J8" s="56">
        <f>'Bolton Hill'!J8</f>
        <v>16</v>
      </c>
      <c r="K8" s="56">
        <f>'Bolton Hill'!K8</f>
        <v>17</v>
      </c>
      <c r="L8" s="56">
        <f>'Bolton Hill'!L8</f>
        <v>18</v>
      </c>
      <c r="M8" s="56">
        <f>'Bolton Hill'!M8</f>
        <v>24</v>
      </c>
      <c r="N8" s="56">
        <f>'Bolton Hill'!N8</f>
        <v>25</v>
      </c>
      <c r="O8" s="56">
        <f>'Bolton Hill'!O8</f>
        <v>26</v>
      </c>
      <c r="P8" s="56">
        <f>'Bolton Hill'!P8</f>
        <v>27</v>
      </c>
      <c r="Q8" s="56">
        <f>'Bolton Hill'!Q8</f>
        <v>33</v>
      </c>
      <c r="R8" s="56">
        <f>'Bolton Hill'!R8</f>
        <v>34</v>
      </c>
      <c r="S8" s="56">
        <f>'Bolton Hill'!S8</f>
        <v>35</v>
      </c>
      <c r="T8" s="56" t="str">
        <f>'Bolton Hill'!T8</f>
        <v>36a</v>
      </c>
      <c r="U8" s="56">
        <f>'Bolton Hill'!U8</f>
        <v>37</v>
      </c>
      <c r="V8" s="56">
        <f>'Bolton Hill'!V8</f>
        <v>0</v>
      </c>
      <c r="AB8" s="52"/>
      <c r="AC8" s="51"/>
      <c r="AD8" s="45"/>
      <c r="AE8" s="45" t="s">
        <v>98</v>
      </c>
      <c r="AF8" s="45">
        <v>2.1</v>
      </c>
    </row>
    <row r="9" spans="1:32" ht="14" x14ac:dyDescent="0.3">
      <c r="A9" s="85" t="s">
        <v>3</v>
      </c>
      <c r="B9" s="85"/>
      <c r="C9" s="56" t="str">
        <f>'Bolton Hill'!C9</f>
        <v>M</v>
      </c>
      <c r="D9" s="56" t="str">
        <f>'Bolton Hill'!D9</f>
        <v>M</v>
      </c>
      <c r="E9" s="56" t="str">
        <f>'Bolton Hill'!E9</f>
        <v>M</v>
      </c>
      <c r="F9" s="56" t="str">
        <f>'Bolton Hill'!F9</f>
        <v>M</v>
      </c>
      <c r="G9" s="56" t="str">
        <f>'Bolton Hill'!G9</f>
        <v>M</v>
      </c>
      <c r="H9" s="56" t="str">
        <f>'Bolton Hill'!H9</f>
        <v>M</v>
      </c>
      <c r="I9" s="56" t="str">
        <f>'Bolton Hill'!I9</f>
        <v>M</v>
      </c>
      <c r="J9" s="56" t="str">
        <f>'Bolton Hill'!J9</f>
        <v>M</v>
      </c>
      <c r="K9" s="56" t="str">
        <f>'Bolton Hill'!K9</f>
        <v>M</v>
      </c>
      <c r="L9" s="56" t="str">
        <f>'Bolton Hill'!L9</f>
        <v>M</v>
      </c>
      <c r="M9" s="56" t="str">
        <f>'Bolton Hill'!M9</f>
        <v>M</v>
      </c>
      <c r="N9" s="56" t="str">
        <f>'Bolton Hill'!N9</f>
        <v>M</v>
      </c>
      <c r="O9" s="56" t="str">
        <f>'Bolton Hill'!O9</f>
        <v>M</v>
      </c>
      <c r="P9" s="56" t="str">
        <f>'Bolton Hill'!P9</f>
        <v>M</v>
      </c>
      <c r="Q9" s="56" t="str">
        <f>'Bolton Hill'!Q9</f>
        <v>M</v>
      </c>
      <c r="R9" s="56" t="str">
        <f>'Bolton Hill'!R9</f>
        <v>M</v>
      </c>
      <c r="S9" s="56" t="str">
        <f>'Bolton Hill'!S9</f>
        <v>M</v>
      </c>
      <c r="T9" s="56" t="str">
        <f>'Bolton Hill'!T9</f>
        <v>M</v>
      </c>
      <c r="U9" s="56" t="str">
        <f>'Bolton Hill'!U9</f>
        <v>M</v>
      </c>
      <c r="V9" s="56">
        <f>'Bolton Hill'!V9</f>
        <v>0</v>
      </c>
      <c r="AB9" s="46"/>
      <c r="AC9" s="51"/>
      <c r="AD9" s="45"/>
      <c r="AE9" s="45" t="s">
        <v>77</v>
      </c>
      <c r="AF9" s="45">
        <v>5.9</v>
      </c>
    </row>
    <row r="10" spans="1:32" ht="14" x14ac:dyDescent="0.3">
      <c r="A10" s="85" t="s">
        <v>4</v>
      </c>
      <c r="B10" s="85"/>
      <c r="C10" s="56">
        <f>'Bolton Hill'!C10</f>
        <v>7</v>
      </c>
      <c r="D10" s="56">
        <f>'Bolton Hill'!D10</f>
        <v>7.6</v>
      </c>
      <c r="E10" s="56">
        <f>'Bolton Hill'!E10</f>
        <v>7.3</v>
      </c>
      <c r="F10" s="56">
        <f>'Bolton Hill'!F10</f>
        <v>7.5</v>
      </c>
      <c r="G10" s="56">
        <f>'Bolton Hill'!G10</f>
        <v>7.7</v>
      </c>
      <c r="H10" s="56">
        <f>'Bolton Hill'!H10</f>
        <v>7.9</v>
      </c>
      <c r="I10" s="56">
        <f>'Bolton Hill'!I10</f>
        <v>6.4</v>
      </c>
      <c r="J10" s="56">
        <f>'Bolton Hill'!J10</f>
        <v>8.4</v>
      </c>
      <c r="K10" s="56">
        <f>'Bolton Hill'!K10</f>
        <v>8.4</v>
      </c>
      <c r="L10" s="56">
        <f>'Bolton Hill'!L10</f>
        <v>8.6</v>
      </c>
      <c r="M10" s="56">
        <f>'Bolton Hill'!M10</f>
        <v>8.1999999999999993</v>
      </c>
      <c r="N10" s="56">
        <f>'Bolton Hill'!N10</f>
        <v>8.1999999999999993</v>
      </c>
      <c r="O10" s="56">
        <f>'Bolton Hill'!O10</f>
        <v>7.6</v>
      </c>
      <c r="P10" s="56">
        <f>'Bolton Hill'!P10</f>
        <v>7.2</v>
      </c>
      <c r="Q10" s="56">
        <f>'Bolton Hill'!Q10</f>
        <v>7.1</v>
      </c>
      <c r="R10" s="56">
        <f>'Bolton Hill'!R10</f>
        <v>7.1</v>
      </c>
      <c r="S10" s="56">
        <f>'Bolton Hill'!S10</f>
        <v>7</v>
      </c>
      <c r="T10" s="56">
        <f>'Bolton Hill'!T10</f>
        <v>7.9</v>
      </c>
      <c r="U10" s="56">
        <f>'Bolton Hill'!U10</f>
        <v>8</v>
      </c>
      <c r="V10" s="56">
        <f>'Bolton Hill'!V10</f>
        <v>0</v>
      </c>
      <c r="AB10" s="46"/>
      <c r="AC10" s="51"/>
      <c r="AD10" s="45"/>
      <c r="AE10" s="45" t="s">
        <v>78</v>
      </c>
      <c r="AF10" s="45">
        <v>1.4</v>
      </c>
    </row>
    <row r="11" spans="1:32" ht="13" x14ac:dyDescent="0.35">
      <c r="A11" s="85" t="s">
        <v>5</v>
      </c>
      <c r="B11" s="85"/>
      <c r="C11" s="56">
        <f>'Bolton Hill'!C11</f>
        <v>0</v>
      </c>
      <c r="D11" s="56">
        <f>'Bolton Hill'!D11</f>
        <v>0</v>
      </c>
      <c r="E11" s="56">
        <f>'Bolton Hill'!E11</f>
        <v>0</v>
      </c>
      <c r="F11" s="56">
        <f>'Bolton Hill'!F11</f>
        <v>0</v>
      </c>
      <c r="G11" s="56">
        <f>'Bolton Hill'!G11</f>
        <v>0</v>
      </c>
      <c r="H11" s="56">
        <f>'Bolton Hill'!H11</f>
        <v>0</v>
      </c>
      <c r="I11" s="56">
        <f>'Bolton Hill'!I11</f>
        <v>2</v>
      </c>
      <c r="J11" s="56">
        <f>'Bolton Hill'!J11</f>
        <v>1</v>
      </c>
      <c r="K11" s="56">
        <f>'Bolton Hill'!K11</f>
        <v>0</v>
      </c>
      <c r="L11" s="56">
        <f>'Bolton Hill'!L11</f>
        <v>1</v>
      </c>
      <c r="M11" s="56">
        <f>'Bolton Hill'!M11</f>
        <v>0</v>
      </c>
      <c r="N11" s="56">
        <f>'Bolton Hill'!N11</f>
        <v>0</v>
      </c>
      <c r="O11" s="56">
        <f>'Bolton Hill'!O11</f>
        <v>1</v>
      </c>
      <c r="P11" s="56">
        <f>'Bolton Hill'!P11</f>
        <v>1</v>
      </c>
      <c r="Q11" s="56">
        <f>'Bolton Hill'!Q11</f>
        <v>1</v>
      </c>
      <c r="R11" s="56">
        <f>'Bolton Hill'!R11</f>
        <v>1</v>
      </c>
      <c r="S11" s="56">
        <f>'Bolton Hill'!S11</f>
        <v>0</v>
      </c>
      <c r="T11" s="56">
        <f>'Bolton Hill'!T11</f>
        <v>0</v>
      </c>
      <c r="U11" s="56">
        <f>'Bolton Hill'!U11</f>
        <v>0</v>
      </c>
      <c r="V11" s="56">
        <f>'Bolton Hill'!V11</f>
        <v>0</v>
      </c>
      <c r="AB11" s="12"/>
      <c r="AC11" s="12"/>
      <c r="AD11" s="12"/>
      <c r="AE11" s="12"/>
      <c r="AF11" s="12"/>
    </row>
    <row r="12" spans="1:32" ht="14" x14ac:dyDescent="0.3">
      <c r="A12" s="85" t="s">
        <v>6</v>
      </c>
      <c r="B12" s="85"/>
      <c r="C12" s="56">
        <f>'Bolton Hill'!C12</f>
        <v>1</v>
      </c>
      <c r="D12" s="56">
        <f>'Bolton Hill'!D12</f>
        <v>1</v>
      </c>
      <c r="E12" s="56">
        <f>'Bolton Hill'!E12</f>
        <v>1</v>
      </c>
      <c r="F12" s="56">
        <f>'Bolton Hill'!F12</f>
        <v>1</v>
      </c>
      <c r="G12" s="56">
        <f>'Bolton Hill'!G12</f>
        <v>1</v>
      </c>
      <c r="H12" s="56">
        <f>'Bolton Hill'!H12</f>
        <v>1</v>
      </c>
      <c r="I12" s="56">
        <f>'Bolton Hill'!I12</f>
        <v>2</v>
      </c>
      <c r="J12" s="56">
        <f>'Bolton Hill'!J12</f>
        <v>1</v>
      </c>
      <c r="K12" s="56">
        <f>'Bolton Hill'!K12</f>
        <v>1</v>
      </c>
      <c r="L12" s="56">
        <f>'Bolton Hill'!L12</f>
        <v>1</v>
      </c>
      <c r="M12" s="56">
        <f>'Bolton Hill'!M12</f>
        <v>1</v>
      </c>
      <c r="N12" s="56">
        <f>'Bolton Hill'!N12</f>
        <v>1</v>
      </c>
      <c r="O12" s="56">
        <f>'Bolton Hill'!O12</f>
        <v>2</v>
      </c>
      <c r="P12" s="56">
        <f>'Bolton Hill'!P12</f>
        <v>1</v>
      </c>
      <c r="Q12" s="56">
        <f>'Bolton Hill'!Q12</f>
        <v>1</v>
      </c>
      <c r="R12" s="56">
        <f>'Bolton Hill'!R12</f>
        <v>2</v>
      </c>
      <c r="S12" s="56">
        <f>'Bolton Hill'!S12</f>
        <v>1</v>
      </c>
      <c r="T12" s="56">
        <f>'Bolton Hill'!T12</f>
        <v>1</v>
      </c>
      <c r="U12" s="56">
        <f>'Bolton Hill'!U12</f>
        <v>1</v>
      </c>
      <c r="V12" s="56">
        <f>'Bolton Hill'!V12</f>
        <v>0</v>
      </c>
      <c r="AB12" s="46"/>
      <c r="AC12" s="51"/>
      <c r="AD12" s="45"/>
      <c r="AE12" s="45"/>
      <c r="AF12" s="45"/>
    </row>
    <row r="13" spans="1:32" ht="14" x14ac:dyDescent="0.3">
      <c r="A13" s="85" t="s">
        <v>7</v>
      </c>
      <c r="B13" s="85"/>
      <c r="C13" s="56">
        <f>'Bolton Hill'!C13</f>
        <v>2</v>
      </c>
      <c r="D13" s="56">
        <f>'Bolton Hill'!D13</f>
        <v>3</v>
      </c>
      <c r="E13" s="56">
        <f>'Bolton Hill'!E13</f>
        <v>2</v>
      </c>
      <c r="F13" s="56">
        <f>'Bolton Hill'!F13</f>
        <v>2</v>
      </c>
      <c r="G13" s="56">
        <f>'Bolton Hill'!G13</f>
        <v>3</v>
      </c>
      <c r="H13" s="56">
        <f>'Bolton Hill'!H13</f>
        <v>3</v>
      </c>
      <c r="I13" s="56">
        <f>'Bolton Hill'!I13</f>
        <v>4</v>
      </c>
      <c r="J13" s="56">
        <f>'Bolton Hill'!J13</f>
        <v>6</v>
      </c>
      <c r="K13" s="56">
        <f>'Bolton Hill'!K13</f>
        <v>5</v>
      </c>
      <c r="L13" s="56">
        <f>'Bolton Hill'!L13</f>
        <v>6</v>
      </c>
      <c r="M13" s="56">
        <f>'Bolton Hill'!M13</f>
        <v>3</v>
      </c>
      <c r="N13" s="56">
        <f>'Bolton Hill'!N13</f>
        <v>4</v>
      </c>
      <c r="O13" s="56">
        <f>'Bolton Hill'!O13</f>
        <v>5</v>
      </c>
      <c r="P13" s="56">
        <f>'Bolton Hill'!P13</f>
        <v>4</v>
      </c>
      <c r="Q13" s="56">
        <f>'Bolton Hill'!Q13</f>
        <v>5</v>
      </c>
      <c r="R13" s="56">
        <f>'Bolton Hill'!R13</f>
        <v>6</v>
      </c>
      <c r="S13" s="56">
        <f>'Bolton Hill'!S13</f>
        <v>5</v>
      </c>
      <c r="T13" s="56">
        <f>'Bolton Hill'!T13</f>
        <v>3</v>
      </c>
      <c r="U13" s="56">
        <f>'Bolton Hill'!U13</f>
        <v>3</v>
      </c>
      <c r="V13" s="56">
        <f>'Bolton Hill'!V13</f>
        <v>0</v>
      </c>
      <c r="AB13" s="46"/>
      <c r="AC13" s="51"/>
      <c r="AD13" s="45"/>
      <c r="AE13" s="45"/>
      <c r="AF13" s="45"/>
    </row>
    <row r="14" spans="1:32" ht="13" x14ac:dyDescent="0.35">
      <c r="A14" s="95" t="s">
        <v>8</v>
      </c>
      <c r="B14" s="95"/>
      <c r="C14" s="57" t="str">
        <f>'Bolton Hill'!C14</f>
        <v>Grass Silage (25% DM)</v>
      </c>
      <c r="D14" s="57" t="str">
        <f>'Bolton Hill'!D14</f>
        <v>Grass Silage (25% DM)</v>
      </c>
      <c r="E14" s="57" t="str">
        <f>'Bolton Hill'!E14</f>
        <v>Grass Silage (25% DM)</v>
      </c>
      <c r="F14" s="57" t="str">
        <f>'Bolton Hill'!F14</f>
        <v>Grass Silage (25% DM)</v>
      </c>
      <c r="G14" s="57" t="str">
        <f>'Bolton Hill'!G14</f>
        <v>Grass Silage (25% DM)</v>
      </c>
      <c r="H14" s="57" t="str">
        <f>'Bolton Hill'!H14</f>
        <v>Grass Silage (25% DM)</v>
      </c>
      <c r="I14" s="57" t="str">
        <f>'Bolton Hill'!I14</f>
        <v>Grass Silage (25% DM)</v>
      </c>
      <c r="J14" s="57" t="str">
        <f>'Bolton Hill'!J14</f>
        <v>Grass Silage (25% DM)</v>
      </c>
      <c r="K14" s="57" t="str">
        <f>'Bolton Hill'!K14</f>
        <v>Grass Silage (25% DM)</v>
      </c>
      <c r="L14" s="57" t="str">
        <f>'Bolton Hill'!L14</f>
        <v>Grass Silage (25% DM)</v>
      </c>
      <c r="M14" s="57" t="str">
        <f>'Bolton Hill'!M14</f>
        <v>Grass Silage (25% DM)</v>
      </c>
      <c r="N14" s="57" t="str">
        <f>'Bolton Hill'!N14</f>
        <v>Grass Silage (25% DM)</v>
      </c>
      <c r="O14" s="57" t="str">
        <f>'Bolton Hill'!O14</f>
        <v>Grass Silage (25% DM)</v>
      </c>
      <c r="P14" s="57" t="str">
        <f>'Bolton Hill'!P14</f>
        <v>Grass Silage (25% DM)</v>
      </c>
      <c r="Q14" s="57" t="str">
        <f>'Bolton Hill'!Q14</f>
        <v>Grass Silage (25% DM)</v>
      </c>
      <c r="R14" s="57" t="str">
        <f>'Bolton Hill'!R14</f>
        <v>Grass Silage (25% DM)</v>
      </c>
      <c r="S14" s="57" t="str">
        <f>'Bolton Hill'!S14</f>
        <v>Grass Silage (25% DM)</v>
      </c>
      <c r="T14" s="57" t="str">
        <f>'Bolton Hill'!T14</f>
        <v>Grass Silage (25% DM)</v>
      </c>
      <c r="U14" s="57" t="str">
        <f>'Bolton Hill'!U14</f>
        <v>Grass Silage (25% DM)</v>
      </c>
      <c r="V14" s="57">
        <f>'Bolton Hill'!V14</f>
        <v>0</v>
      </c>
    </row>
    <row r="15" spans="1:32" ht="13" x14ac:dyDescent="0.35">
      <c r="A15" s="87" t="s">
        <v>9</v>
      </c>
      <c r="B15" s="87"/>
      <c r="C15" s="56">
        <f>'Bolton Hill'!C15</f>
        <v>32</v>
      </c>
      <c r="D15" s="56">
        <f>'Bolton Hill'!D15</f>
        <v>32</v>
      </c>
      <c r="E15" s="56">
        <f>'Bolton Hill'!E15</f>
        <v>32</v>
      </c>
      <c r="F15" s="56">
        <f>'Bolton Hill'!F15</f>
        <v>32</v>
      </c>
      <c r="G15" s="56">
        <f>'Bolton Hill'!G15</f>
        <v>32</v>
      </c>
      <c r="H15" s="56">
        <f>'Bolton Hill'!H15</f>
        <v>32</v>
      </c>
      <c r="I15" s="56">
        <f>'Bolton Hill'!I15</f>
        <v>32</v>
      </c>
      <c r="J15" s="56">
        <f>'Bolton Hill'!J15</f>
        <v>32</v>
      </c>
      <c r="K15" s="56">
        <f>'Bolton Hill'!K15</f>
        <v>32</v>
      </c>
      <c r="L15" s="56">
        <f>'Bolton Hill'!L15</f>
        <v>32</v>
      </c>
      <c r="M15" s="56">
        <f>'Bolton Hill'!M15</f>
        <v>32</v>
      </c>
      <c r="N15" s="56">
        <f>'Bolton Hill'!N15</f>
        <v>32</v>
      </c>
      <c r="O15" s="56">
        <f>'Bolton Hill'!O15</f>
        <v>32</v>
      </c>
      <c r="P15" s="56">
        <f>'Bolton Hill'!P15</f>
        <v>32</v>
      </c>
      <c r="Q15" s="56">
        <f>'Bolton Hill'!Q15</f>
        <v>32</v>
      </c>
      <c r="R15" s="56">
        <f>'Bolton Hill'!R15</f>
        <v>32</v>
      </c>
      <c r="S15" s="56">
        <f>'Bolton Hill'!S15</f>
        <v>32</v>
      </c>
      <c r="T15" s="56">
        <f>'Bolton Hill'!T15</f>
        <v>32</v>
      </c>
      <c r="U15" s="56">
        <f>'Bolton Hill'!U15</f>
        <v>32</v>
      </c>
      <c r="V15" s="56">
        <f>'Bolton Hill'!V15</f>
        <v>0</v>
      </c>
    </row>
    <row r="16" spans="1:32" ht="13" x14ac:dyDescent="0.35">
      <c r="A16" s="95" t="s">
        <v>46</v>
      </c>
      <c r="B16" s="95"/>
      <c r="C16" s="57" t="str">
        <f>'Bolton Hill'!C16</f>
        <v>Medium/Clay</v>
      </c>
      <c r="D16" s="57" t="str">
        <f>'Bolton Hill'!D16</f>
        <v>Medium/Clay</v>
      </c>
      <c r="E16" s="57" t="str">
        <f>'Bolton Hill'!E16</f>
        <v>Medium/Clay</v>
      </c>
      <c r="F16" s="57" t="str">
        <f>'Bolton Hill'!F16</f>
        <v>Medium/Clay</v>
      </c>
      <c r="G16" s="57" t="str">
        <f>'Bolton Hill'!G16</f>
        <v>Medium/Clay</v>
      </c>
      <c r="H16" s="57" t="str">
        <f>'Bolton Hill'!H16</f>
        <v>Medium/Clay</v>
      </c>
      <c r="I16" s="57" t="str">
        <f>'Bolton Hill'!I16</f>
        <v>Medium/Clay</v>
      </c>
      <c r="J16" s="57" t="str">
        <f>'Bolton Hill'!J16</f>
        <v>Medium/Clay</v>
      </c>
      <c r="K16" s="57" t="str">
        <f>'Bolton Hill'!K16</f>
        <v>Medium/Clay</v>
      </c>
      <c r="L16" s="57" t="str">
        <f>'Bolton Hill'!L16</f>
        <v>Medium/Clay</v>
      </c>
      <c r="M16" s="57" t="str">
        <f>'Bolton Hill'!M16</f>
        <v>Medium/Clay</v>
      </c>
      <c r="N16" s="57" t="str">
        <f>'Bolton Hill'!N16</f>
        <v>Medium/Clay</v>
      </c>
      <c r="O16" s="57" t="str">
        <f>'Bolton Hill'!O16</f>
        <v>Medium/Clay</v>
      </c>
      <c r="P16" s="57" t="str">
        <f>'Bolton Hill'!P16</f>
        <v>Medium/Clay</v>
      </c>
      <c r="Q16" s="57" t="str">
        <f>'Bolton Hill'!Q16</f>
        <v>Medium/Clay</v>
      </c>
      <c r="R16" s="57" t="str">
        <f>'Bolton Hill'!R16</f>
        <v>Medium/Clay</v>
      </c>
      <c r="S16" s="57" t="str">
        <f>'Bolton Hill'!S16</f>
        <v>Medium/Clay</v>
      </c>
      <c r="T16" s="57" t="str">
        <f>'Bolton Hill'!T16</f>
        <v>Medium/Clay</v>
      </c>
      <c r="U16" s="57" t="str">
        <f>'Bolton Hill'!U16</f>
        <v>Medium/Clay</v>
      </c>
      <c r="V16" s="57">
        <f>'Bolton Hill'!V16</f>
        <v>0</v>
      </c>
    </row>
    <row r="17" spans="1:32" s="31" customFormat="1" ht="13" x14ac:dyDescent="0.35">
      <c r="A17" s="86" t="s">
        <v>79</v>
      </c>
      <c r="B17" s="86"/>
      <c r="C17" s="42">
        <f>IF(C$14="Winter wheat/barley",8.4,IF(C$14="Spring wheat/barley",8.6,IF(C$14="Winter/spring oats",8.8, IF(C$14="Oilseed Rape",15.1,IF(C$14="Grass fresh (15%-20% DM)",1.4,IF(C$14="Grass Silage (25% DM)",1.7,IF(C$14="Grass Silage (30%)",2.1,IF(C$14="Hay (86% DM)",5.9,IF(C$14="Maize",1.4,IF(C$14="Fodder beet",0.7,IF(C$14="Haylege (45% DM)",3.2,"0")))))))))))*C15</f>
        <v>54.4</v>
      </c>
      <c r="D17" s="42">
        <f t="shared" ref="D17:V17" si="0">IF(D$14="Winter wheat/barley",8.4,IF(D$14="Spring wheat/barley",8.6,IF(D$14="Winter/spring oats",8.8, IF(D$14="Oilseed Rape",15.1,IF(D$14="Grass fresh (15%-20% DM)",1.4,IF(D$14="Grass Silage (25% DM)",1.7,IF(D$14="Grass Silage (30%)",2.1,IF(D$14="Hay (86% DM)",5.9,IF(D$14="Maize",1.4,IF(D$14="Fodder beet",0.7,IF(D$14="Haylege (45% DM)",3.2,"0")))))))))))*D15</f>
        <v>54.4</v>
      </c>
      <c r="E17" s="42">
        <f t="shared" si="0"/>
        <v>54.4</v>
      </c>
      <c r="F17" s="42">
        <f t="shared" si="0"/>
        <v>54.4</v>
      </c>
      <c r="G17" s="42">
        <f t="shared" si="0"/>
        <v>54.4</v>
      </c>
      <c r="H17" s="42">
        <f t="shared" si="0"/>
        <v>54.4</v>
      </c>
      <c r="I17" s="42">
        <f t="shared" si="0"/>
        <v>54.4</v>
      </c>
      <c r="J17" s="42">
        <f t="shared" si="0"/>
        <v>54.4</v>
      </c>
      <c r="K17" s="42">
        <f t="shared" si="0"/>
        <v>54.4</v>
      </c>
      <c r="L17" s="42">
        <f t="shared" si="0"/>
        <v>54.4</v>
      </c>
      <c r="M17" s="42">
        <f t="shared" si="0"/>
        <v>54.4</v>
      </c>
      <c r="N17" s="42">
        <f t="shared" si="0"/>
        <v>54.4</v>
      </c>
      <c r="O17" s="42">
        <f t="shared" si="0"/>
        <v>54.4</v>
      </c>
      <c r="P17" s="42">
        <f t="shared" si="0"/>
        <v>54.4</v>
      </c>
      <c r="Q17" s="42">
        <f t="shared" si="0"/>
        <v>54.4</v>
      </c>
      <c r="R17" s="42">
        <f t="shared" si="0"/>
        <v>54.4</v>
      </c>
      <c r="S17" s="42">
        <f t="shared" si="0"/>
        <v>54.4</v>
      </c>
      <c r="T17" s="42">
        <f t="shared" si="0"/>
        <v>54.4</v>
      </c>
      <c r="U17" s="42">
        <f t="shared" si="0"/>
        <v>54.4</v>
      </c>
      <c r="V17" s="42">
        <f t="shared" si="0"/>
        <v>0</v>
      </c>
      <c r="AB17" s="53"/>
      <c r="AC17" s="53"/>
      <c r="AD17" s="53"/>
      <c r="AE17" s="53"/>
      <c r="AF17" s="53"/>
    </row>
    <row r="18" spans="1:32" s="31" customFormat="1" ht="15" customHeight="1" x14ac:dyDescent="0.35">
      <c r="A18" s="86" t="s">
        <v>23</v>
      </c>
      <c r="B18" s="86"/>
      <c r="C18" s="43">
        <f>$D27</f>
        <v>100.804</v>
      </c>
      <c r="D18" s="43">
        <f>$D28</f>
        <v>100.804</v>
      </c>
      <c r="E18" s="43">
        <f>$D29</f>
        <v>100.804</v>
      </c>
      <c r="F18" s="43">
        <f>$D30</f>
        <v>100.804</v>
      </c>
      <c r="G18" s="43">
        <f>$D31</f>
        <v>100.804</v>
      </c>
      <c r="H18" s="43">
        <f>$D32</f>
        <v>100.804</v>
      </c>
      <c r="I18" s="43">
        <f>$D33</f>
        <v>50.402000000000001</v>
      </c>
      <c r="J18" s="43">
        <f>$D34</f>
        <v>100.804</v>
      </c>
      <c r="K18" s="43">
        <f>$D35</f>
        <v>100.804</v>
      </c>
      <c r="L18" s="43">
        <f>$D36</f>
        <v>100.804</v>
      </c>
      <c r="M18" s="43">
        <f>$D37</f>
        <v>100.804</v>
      </c>
      <c r="N18" s="43">
        <f>$D38</f>
        <v>100.804</v>
      </c>
      <c r="O18" s="43">
        <f>$D39</f>
        <v>100.804</v>
      </c>
      <c r="P18" s="43">
        <f>$D40</f>
        <v>100.804</v>
      </c>
      <c r="Q18" s="43">
        <f>$D41</f>
        <v>100.804</v>
      </c>
      <c r="R18" s="43">
        <f>$D42</f>
        <v>100.804</v>
      </c>
      <c r="S18" s="43">
        <f>$D43</f>
        <v>100.804</v>
      </c>
      <c r="T18" s="43">
        <f>$D44</f>
        <v>100.804</v>
      </c>
      <c r="U18" s="43">
        <f>$D45</f>
        <v>100.804</v>
      </c>
      <c r="V18" s="43">
        <f>$D46</f>
        <v>0</v>
      </c>
      <c r="AB18" s="53"/>
      <c r="AC18" s="53"/>
      <c r="AD18" s="53"/>
      <c r="AE18" s="53"/>
      <c r="AF18" s="53"/>
    </row>
    <row r="19" spans="1:32" s="31" customFormat="1" ht="15" customHeight="1" x14ac:dyDescent="0.35">
      <c r="A19" s="86" t="s">
        <v>86</v>
      </c>
      <c r="B19" s="86"/>
      <c r="C19" s="43">
        <f>C18-C17</f>
        <v>46.404000000000003</v>
      </c>
      <c r="D19" s="43">
        <f t="shared" ref="D19:V19" si="1">D18-D17</f>
        <v>46.404000000000003</v>
      </c>
      <c r="E19" s="43">
        <f t="shared" si="1"/>
        <v>46.404000000000003</v>
      </c>
      <c r="F19" s="43">
        <f t="shared" si="1"/>
        <v>46.404000000000003</v>
      </c>
      <c r="G19" s="43">
        <f t="shared" si="1"/>
        <v>46.404000000000003</v>
      </c>
      <c r="H19" s="43">
        <f t="shared" si="1"/>
        <v>46.404000000000003</v>
      </c>
      <c r="I19" s="43">
        <f t="shared" si="1"/>
        <v>-3.9979999999999976</v>
      </c>
      <c r="J19" s="43">
        <f t="shared" si="1"/>
        <v>46.404000000000003</v>
      </c>
      <c r="K19" s="43">
        <f t="shared" si="1"/>
        <v>46.404000000000003</v>
      </c>
      <c r="L19" s="43">
        <f t="shared" si="1"/>
        <v>46.404000000000003</v>
      </c>
      <c r="M19" s="43">
        <f t="shared" si="1"/>
        <v>46.404000000000003</v>
      </c>
      <c r="N19" s="43">
        <f t="shared" si="1"/>
        <v>46.404000000000003</v>
      </c>
      <c r="O19" s="43">
        <f t="shared" si="1"/>
        <v>46.404000000000003</v>
      </c>
      <c r="P19" s="43">
        <f t="shared" si="1"/>
        <v>46.404000000000003</v>
      </c>
      <c r="Q19" s="43">
        <f t="shared" si="1"/>
        <v>46.404000000000003</v>
      </c>
      <c r="R19" s="43">
        <f t="shared" si="1"/>
        <v>46.404000000000003</v>
      </c>
      <c r="S19" s="43">
        <f t="shared" si="1"/>
        <v>46.404000000000003</v>
      </c>
      <c r="T19" s="43">
        <f t="shared" si="1"/>
        <v>46.404000000000003</v>
      </c>
      <c r="U19" s="43">
        <f t="shared" si="1"/>
        <v>46.404000000000003</v>
      </c>
      <c r="V19" s="43">
        <f t="shared" si="1"/>
        <v>0</v>
      </c>
      <c r="AB19" s="53"/>
      <c r="AC19" s="53"/>
      <c r="AD19" s="53"/>
      <c r="AE19" s="53"/>
      <c r="AF19" s="53"/>
    </row>
    <row r="20" spans="1:32" s="31" customFormat="1" ht="15" customHeight="1" x14ac:dyDescent="0.35">
      <c r="A20" s="86" t="s">
        <v>87</v>
      </c>
      <c r="B20" s="86"/>
      <c r="C20" s="44" t="str">
        <f>IF($B27="","",IF(C$19&gt;=0,"INCREASE","DECREASE"))</f>
        <v>INCREASE</v>
      </c>
      <c r="D20" s="44" t="str">
        <f>IF($B28="","",IF(D$19&gt;=0,"INCREASE","DECREASE"))</f>
        <v>INCREASE</v>
      </c>
      <c r="E20" s="44" t="str">
        <f>IF($B29="","",IF(E$19&gt;=0,"INCREASE","DECREASE"))</f>
        <v>INCREASE</v>
      </c>
      <c r="F20" s="44" t="str">
        <f>IF($B30="","",IF(F$19&gt;=0,"INCREASE","DECREASE"))</f>
        <v>INCREASE</v>
      </c>
      <c r="G20" s="44" t="str">
        <f>IF($B31="","",IF(G$19&gt;=0,"INCREASE","DECREASE"))</f>
        <v>INCREASE</v>
      </c>
      <c r="H20" s="44" t="str">
        <f>IF($B32="","",IF(H$19&gt;=0,"INCREASE","DECREASE"))</f>
        <v>INCREASE</v>
      </c>
      <c r="I20" s="44" t="str">
        <f>IF($B33="","",IF(I$19&gt;=0,"INCREASE","DECREASE"))</f>
        <v>DECREASE</v>
      </c>
      <c r="J20" s="44" t="str">
        <f>IF($B34="","",IF(J$19&gt;=0,"INCREASE","DECREASE"))</f>
        <v>INCREASE</v>
      </c>
      <c r="K20" s="44" t="str">
        <f>IF($B35="","",IF(K$19&gt;=0,"INCREASE","DECREASE"))</f>
        <v>INCREASE</v>
      </c>
      <c r="L20" s="44" t="str">
        <f>IF($B36="","",IF(L$19&gt;=0,"INCREASE","DECREASE"))</f>
        <v>INCREASE</v>
      </c>
      <c r="M20" s="44" t="str">
        <f>IF($B37="","",IF(M$19&gt;=0,"INCREASE","DECREASE"))</f>
        <v>INCREASE</v>
      </c>
      <c r="N20" s="44" t="str">
        <f>IF($B38="","",IF(N$19&gt;=0,"INCREASE","DECREASE"))</f>
        <v>INCREASE</v>
      </c>
      <c r="O20" s="44" t="str">
        <f>IF($B39="","",IF(O$19&gt;=0,"INCREASE","DECREASE"))</f>
        <v>INCREASE</v>
      </c>
      <c r="P20" s="44" t="str">
        <f>IF($B40="","",IF(P$19&gt;=0,"INCREASE","DECREASE"))</f>
        <v>INCREASE</v>
      </c>
      <c r="Q20" s="44" t="str">
        <f>IF($B41="","",IF(Q$19&gt;=0,"INCREASE","DECREASE"))</f>
        <v>INCREASE</v>
      </c>
      <c r="R20" s="44" t="str">
        <f>IF($B42="","",IF(R$19&gt;=0,"INCREASE","DECREASE"))</f>
        <v>INCREASE</v>
      </c>
      <c r="S20" s="44" t="str">
        <f>IF($B43="","",IF(S$19&gt;=0,"INCREASE","DECREASE"))</f>
        <v>INCREASE</v>
      </c>
      <c r="T20" s="44" t="str">
        <f>IF($B44="","",IF(T$19&gt;=0,"INCREASE","DECREASE"))</f>
        <v>INCREASE</v>
      </c>
      <c r="U20" s="44" t="str">
        <f>IF($B45="","",IF(U$19&gt;=0,"INCREASE","DECREASE"))</f>
        <v>INCREASE</v>
      </c>
      <c r="V20" s="44" t="str">
        <f>IF($B46="","",IF(V$19&gt;=0,"INCREASE","DECREASE"))</f>
        <v/>
      </c>
      <c r="AB20" s="53"/>
      <c r="AC20" s="53"/>
      <c r="AD20" s="53"/>
      <c r="AE20" s="53"/>
      <c r="AF20" s="53"/>
    </row>
    <row r="21" spans="1:32" x14ac:dyDescent="0.35">
      <c r="C21" s="14"/>
      <c r="D21" s="18"/>
      <c r="E21" s="18"/>
      <c r="F21" s="18"/>
    </row>
    <row r="22" spans="1:32" s="30" customFormat="1" ht="26" x14ac:dyDescent="0.35">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35">
      <c r="A23" s="35"/>
      <c r="B23" s="36" t="s">
        <v>50</v>
      </c>
      <c r="C23" s="37" t="s">
        <v>61</v>
      </c>
      <c r="D23" s="37" t="s">
        <v>59</v>
      </c>
      <c r="E23" s="37" t="s">
        <v>59</v>
      </c>
      <c r="F23" s="37" t="s">
        <v>59</v>
      </c>
      <c r="G23" s="37" t="s">
        <v>59</v>
      </c>
      <c r="H23" s="37" t="s">
        <v>59</v>
      </c>
      <c r="I23" s="37" t="s">
        <v>59</v>
      </c>
      <c r="J23" s="37" t="s">
        <v>59</v>
      </c>
      <c r="K23" s="37" t="s">
        <v>59</v>
      </c>
      <c r="L23" s="37" t="s">
        <v>59</v>
      </c>
      <c r="M23" s="37" t="s">
        <v>59</v>
      </c>
      <c r="N23" s="37" t="s">
        <v>59</v>
      </c>
      <c r="O23" s="37" t="s">
        <v>59</v>
      </c>
      <c r="P23" s="37" t="s">
        <v>59</v>
      </c>
      <c r="Q23" s="37" t="s">
        <v>59</v>
      </c>
      <c r="R23" s="37" t="s">
        <v>59</v>
      </c>
      <c r="S23" s="37" t="s">
        <v>59</v>
      </c>
      <c r="T23" s="37" t="s">
        <v>59</v>
      </c>
      <c r="U23" s="37" t="s">
        <v>59</v>
      </c>
      <c r="V23" s="38"/>
      <c r="W23" s="38"/>
    </row>
    <row r="24" spans="1:32" s="14" customFormat="1" x14ac:dyDescent="0.35">
      <c r="A24" s="19"/>
      <c r="B24" s="41"/>
      <c r="C24" s="40">
        <v>0.04</v>
      </c>
      <c r="D24" s="40">
        <v>176</v>
      </c>
      <c r="E24" s="40">
        <v>10</v>
      </c>
      <c r="F24" s="40">
        <v>24.7</v>
      </c>
      <c r="G24" s="40">
        <v>0.6</v>
      </c>
      <c r="H24" s="40">
        <v>9.2200000000000006</v>
      </c>
      <c r="I24" s="40">
        <v>0.82</v>
      </c>
      <c r="J24" s="40">
        <v>0.04</v>
      </c>
      <c r="K24" s="1">
        <v>0.05</v>
      </c>
      <c r="L24" s="40">
        <v>1.23</v>
      </c>
      <c r="M24" s="40">
        <v>0.59</v>
      </c>
      <c r="N24" s="40">
        <v>148</v>
      </c>
      <c r="O24" s="40">
        <v>6035</v>
      </c>
      <c r="P24" s="40">
        <v>10</v>
      </c>
      <c r="Q24" s="40">
        <v>59.8</v>
      </c>
      <c r="R24" s="40"/>
      <c r="S24" s="40">
        <v>0.5</v>
      </c>
      <c r="T24" s="40"/>
      <c r="U24" s="40"/>
      <c r="V24" s="40">
        <v>57.2</v>
      </c>
      <c r="W24" s="40"/>
    </row>
    <row r="25" spans="1:32" s="27" customFormat="1" ht="39" x14ac:dyDescent="0.35">
      <c r="A25" s="93"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8" x14ac:dyDescent="0.35">
      <c r="A26" s="94"/>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ht="13" x14ac:dyDescent="0.35">
      <c r="A27" s="33">
        <f>C8</f>
        <v>1294</v>
      </c>
      <c r="B27" s="39">
        <v>250</v>
      </c>
      <c r="C27" s="3">
        <f>IF(C$23="%w/w SAR",((C$24*10)*$B27),IF(C$23="%w/w DM",(((C$24*10)*($B$24/100))*$B27),IF(C$23="kg/t SAR",(C$24*$B27),IF(C$23="kg/t DM",((C$24*($B$24/100))*$B27),IF(C$23="mg/kg SAR",((C$24*0.001)*$B27),IF(C$23="mg/kg DM",(((C$24*0.001)*($B$24/100))*$B27),0))))))</f>
        <v>100</v>
      </c>
      <c r="D27" s="3">
        <f>(IF(D$23="%w/w SAR",((D$24*10)*$B27),IF(D$23="%w/w DM",(((D$24*10)*($B$24/100))*$B27),IF(D$23="kg/t SAR",(D$24*$B27),IF(D$23="kg/t DM",((D$24*($B$24/100))*$B27),IF(D$23="mg/kg SAR",((D$24*0.001)*$B27),IF(D$23="mg/kg DM",(((D$24*0.001)*($B$24/100))*$B27),"0")))))))*2.291</f>
        <v>100.804</v>
      </c>
      <c r="E27" s="3">
        <f>(IF(E$23="%w/w SAR",((E$24*10)*$B27),IF(E$23="%w/w DM",(((E$24*10)*($B$24/100))*$B27),IF(E$23="kg/t SAR",(E$24*$B27),IF(E$23="kg/t DM",((E$24*($B$24/100))*$B27),IF(E$23="mg/kg SAR",((E$24*0.001)*$B27),IF(E$23="mg/kg DM",(((E$24*0.001)*($B$24/100))*$B27),"0")))))))*1.205</f>
        <v>3.0125000000000002</v>
      </c>
      <c r="F27" s="3">
        <f>(IF(F$23="%w/w SAR",((F$24*10)*$B27),IF(F$23="%w/w DM",(((F$24*10)*($B$24/100))*$B27),IF(F$23="kg/t SAR",(F$24*$B27),IF(F$23="kg/t DM",((F$24*($B$24/100))*$B27),IF(F$23="mg/kg SAR",((F$24*0.001)*$B27),IF(F$23="mg/kg DM",(((F$24*0.001)*($B$24/100))*$B27),"0")))))))*1.658</f>
        <v>10.238149999999999</v>
      </c>
      <c r="G27" s="3">
        <f t="shared" ref="G27:P42" si="2">IF(G$23="%w/w SAR",((G$24*10)*$B27),IF(G$23="%w/w DM",(((G$24*10)*($B$24/100))*$B27),IF(G$23="kg/t SAR",(G$24*$B27),IF(G$23="kg/t DM",((G$24*($B$24/100))*$B27),IF(G$23="mg/kg SAR",((G$24*0.001)*$B27),IF(G$23="mg/kg DM",(((G$24*0.001)*($B$24/100))*$B27),0))))))</f>
        <v>0.15</v>
      </c>
      <c r="H27" s="3">
        <f t="shared" si="2"/>
        <v>2.3050000000000002</v>
      </c>
      <c r="I27" s="3">
        <f t="shared" si="2"/>
        <v>0.20499999999999999</v>
      </c>
      <c r="J27" s="3">
        <f t="shared" si="2"/>
        <v>0.01</v>
      </c>
      <c r="K27" s="3">
        <f t="shared" si="2"/>
        <v>1.2500000000000001E-2</v>
      </c>
      <c r="L27" s="3">
        <f t="shared" si="2"/>
        <v>0.3075</v>
      </c>
      <c r="M27" s="3">
        <f t="shared" si="2"/>
        <v>0.14750000000000002</v>
      </c>
      <c r="N27" s="3">
        <f t="shared" si="2"/>
        <v>37</v>
      </c>
      <c r="O27" s="3">
        <f t="shared" si="2"/>
        <v>1508.75</v>
      </c>
      <c r="P27" s="3">
        <f t="shared" si="2"/>
        <v>2.5</v>
      </c>
      <c r="Q27" s="3">
        <f>(IF(Q$23="%w/w SAR",((Q$24*10)*$B27),IF(Q$23="%w/w DM",(((Q$24*10)*($B$24/100))*$B27),IF(Q$23="kg/t SAR",(Q$24*$B27),IF(Q$23="kg/t DM",((Q$24*($B$24/100))*$B27),IF(Q$23="mg/kg SAR",((Q$24*0.001)*$B27),IF(Q$23="mg/kg DM",(((Q$24*0.001)*($B$24/100))*$B27),0)))))))*2.5</f>
        <v>37.375</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0.125</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t="str">
        <f>IF($V$24="",0,IF($V$24&gt;5000,"NOT OK","OK"))</f>
        <v>OK</v>
      </c>
      <c r="W27" s="3">
        <f>IF($W$24="",0,IF($W$24&gt;4,"Not OK","OK"))</f>
        <v>0</v>
      </c>
      <c r="AB27" s="16"/>
      <c r="AC27" s="16"/>
      <c r="AD27" s="16"/>
      <c r="AE27" s="16"/>
      <c r="AF27" s="16"/>
    </row>
    <row r="28" spans="1:32" s="20" customFormat="1" ht="13" x14ac:dyDescent="0.35">
      <c r="A28" s="58">
        <f>D8</f>
        <v>2225</v>
      </c>
      <c r="B28" s="39">
        <v>250</v>
      </c>
      <c r="C28" s="3">
        <f t="shared" ref="C28:C46" si="3">IF(C$23="%w/w SAR",((C$24*10)*$B28),IF(C$23="%w/w DM",(((C$24*10)*($B$24/100))*$B28),IF(C$23="kg/t SAR",(C$24*$B28),IF(C$23="kg/t DM",((C$24*($B$24/100))*$B28),IF(C$23="mg/kg SAR",((C$24*0.001)*$B28),IF(C$23="mg/kg DM",(((C$24*0.001)*($B$24/100))*$B28),0))))))</f>
        <v>100</v>
      </c>
      <c r="D28" s="3">
        <f t="shared" ref="D28:D46" si="4">(IF(D$23="%w/w SAR",((D$24*10)*$B28),IF(D$23="%w/w DM",(((D$24*10)*($B$24/100))*$B28),IF(D$23="kg/t SAR",(D$24*$B28),IF(D$23="kg/t DM",((D$24*($B$24/100))*$B28),IF(D$23="mg/kg SAR",((D$24*0.001)*$B28),IF(D$23="mg/kg DM",(((D$24*0.001)*($B$24/100))*$B28),"0")))))))*2.291</f>
        <v>100.804</v>
      </c>
      <c r="E28" s="3">
        <f t="shared" ref="E28:E46" si="5">(IF(E$23="%w/w SAR",((E$24*10)*$B28),IF(E$23="%w/w DM",(((E$24*10)*($B$24/100))*$B28),IF(E$23="kg/t SAR",(E$24*$B28),IF(E$23="kg/t DM",((E$24*($B$24/100))*$B28),IF(E$23="mg/kg SAR",((E$24*0.001)*$B28),IF(E$23="mg/kg DM",(((E$24*0.001)*($B$24/100))*$B28),"0")))))))*1.205</f>
        <v>3.0125000000000002</v>
      </c>
      <c r="F28" s="3">
        <f t="shared" ref="F28:F46" si="6">(IF(F$23="%w/w SAR",((F$24*10)*$B28),IF(F$23="%w/w DM",(((F$24*10)*($B$24/100))*$B28),IF(F$23="kg/t SAR",(F$24*$B28),IF(F$23="kg/t DM",((F$24*($B$24/100))*$B28),IF(F$23="mg/kg SAR",((F$24*0.001)*$B28),IF(F$23="mg/kg DM",(((F$24*0.001)*($B$24/100))*$B28),"0")))))))*1.658</f>
        <v>10.238149999999999</v>
      </c>
      <c r="G28" s="3">
        <f t="shared" si="2"/>
        <v>0.15</v>
      </c>
      <c r="H28" s="3">
        <f t="shared" si="2"/>
        <v>2.3050000000000002</v>
      </c>
      <c r="I28" s="3">
        <f t="shared" si="2"/>
        <v>0.20499999999999999</v>
      </c>
      <c r="J28" s="3">
        <f t="shared" si="2"/>
        <v>0.01</v>
      </c>
      <c r="K28" s="3">
        <f t="shared" si="2"/>
        <v>1.2500000000000001E-2</v>
      </c>
      <c r="L28" s="3">
        <f t="shared" si="2"/>
        <v>0.3075</v>
      </c>
      <c r="M28" s="3">
        <f t="shared" si="2"/>
        <v>0.14750000000000002</v>
      </c>
      <c r="N28" s="3">
        <f t="shared" si="2"/>
        <v>37</v>
      </c>
      <c r="O28" s="3">
        <f t="shared" si="2"/>
        <v>1508.75</v>
      </c>
      <c r="P28" s="3">
        <f t="shared" si="2"/>
        <v>2.5</v>
      </c>
      <c r="Q28" s="3">
        <f t="shared" ref="Q28:Q46" si="7">(IF(Q$23="%w/w SAR",((Q$24*10)*$B28),IF(Q$23="%w/w DM",(((Q$24*10)*($B$24/100))*$B28),IF(Q$23="kg/t SAR",(Q$24*$B28),IF(Q$23="kg/t DM",((Q$24*($B$24/100))*$B28),IF(Q$23="mg/kg SAR",((Q$24*0.001)*$B28),IF(Q$23="mg/kg DM",(((Q$24*0.001)*($B$24/100))*$B28),0)))))))*2.5</f>
        <v>37.375</v>
      </c>
      <c r="R28" s="3">
        <f t="shared" ref="R28:U46" si="8">IF(R$23="%w/w SAR",((R$24*10)*$B28),IF(R$23="%w/w DM",(((R$24*10)*($B$24/100))*$B28),IF(R$23="kg/t SAR",(R$24*$B28),IF(R$23="kg/t DM",((R$24*($B$24/100))*$B28),IF(R$23="mg/kg SAR",((R$24*0.001)*$B28),IF(R$23="mg/kg DM",(((R$24*0.001)*($B$24/100))*$B28),0))))))</f>
        <v>0</v>
      </c>
      <c r="S28" s="3">
        <f t="shared" si="8"/>
        <v>0.125</v>
      </c>
      <c r="T28" s="3">
        <f t="shared" si="8"/>
        <v>0</v>
      </c>
      <c r="U28" s="3">
        <f t="shared" si="8"/>
        <v>0</v>
      </c>
      <c r="V28" s="3" t="str">
        <f t="shared" ref="V28:V46" si="9">IF($V$24="",0,IF($V$24&gt;5000,"NOT OK","OK"))</f>
        <v>OK</v>
      </c>
      <c r="W28" s="3">
        <f t="shared" ref="W28:W46" si="10">IF($W$24="",0,IF($W$24&gt;4,"Not OK","OK"))</f>
        <v>0</v>
      </c>
      <c r="AB28" s="16"/>
      <c r="AC28" s="16"/>
      <c r="AD28" s="16"/>
      <c r="AE28" s="16"/>
      <c r="AF28" s="16"/>
    </row>
    <row r="29" spans="1:32" s="20" customFormat="1" ht="13" x14ac:dyDescent="0.35">
      <c r="A29" s="33">
        <f>E8</f>
        <v>3210</v>
      </c>
      <c r="B29" s="39">
        <v>250</v>
      </c>
      <c r="C29" s="3">
        <f t="shared" si="3"/>
        <v>100</v>
      </c>
      <c r="D29" s="3">
        <f t="shared" si="4"/>
        <v>100.804</v>
      </c>
      <c r="E29" s="3">
        <f t="shared" si="5"/>
        <v>3.0125000000000002</v>
      </c>
      <c r="F29" s="3">
        <f t="shared" si="6"/>
        <v>10.238149999999999</v>
      </c>
      <c r="G29" s="3">
        <f t="shared" si="2"/>
        <v>0.15</v>
      </c>
      <c r="H29" s="3">
        <f t="shared" si="2"/>
        <v>2.3050000000000002</v>
      </c>
      <c r="I29" s="3">
        <f t="shared" si="2"/>
        <v>0.20499999999999999</v>
      </c>
      <c r="J29" s="3">
        <f t="shared" si="2"/>
        <v>0.01</v>
      </c>
      <c r="K29" s="3">
        <f t="shared" si="2"/>
        <v>1.2500000000000001E-2</v>
      </c>
      <c r="L29" s="3">
        <f t="shared" si="2"/>
        <v>0.3075</v>
      </c>
      <c r="M29" s="3">
        <f t="shared" si="2"/>
        <v>0.14750000000000002</v>
      </c>
      <c r="N29" s="3">
        <f t="shared" si="2"/>
        <v>37</v>
      </c>
      <c r="O29" s="3">
        <f t="shared" si="2"/>
        <v>1508.75</v>
      </c>
      <c r="P29" s="3">
        <f t="shared" si="2"/>
        <v>2.5</v>
      </c>
      <c r="Q29" s="3">
        <f t="shared" si="7"/>
        <v>37.375</v>
      </c>
      <c r="R29" s="3">
        <f t="shared" si="8"/>
        <v>0</v>
      </c>
      <c r="S29" s="3">
        <f t="shared" si="8"/>
        <v>0.125</v>
      </c>
      <c r="T29" s="3">
        <f t="shared" si="8"/>
        <v>0</v>
      </c>
      <c r="U29" s="3">
        <f t="shared" si="8"/>
        <v>0</v>
      </c>
      <c r="V29" s="3" t="str">
        <f t="shared" si="9"/>
        <v>OK</v>
      </c>
      <c r="W29" s="3">
        <f t="shared" si="10"/>
        <v>0</v>
      </c>
      <c r="AB29" s="16"/>
      <c r="AC29" s="16"/>
      <c r="AD29" s="16"/>
      <c r="AE29" s="16"/>
      <c r="AF29" s="16"/>
    </row>
    <row r="30" spans="1:32" s="20" customFormat="1" ht="13" x14ac:dyDescent="0.35">
      <c r="A30" s="33">
        <f>F8</f>
        <v>3732</v>
      </c>
      <c r="B30" s="39">
        <v>250</v>
      </c>
      <c r="C30" s="3">
        <f t="shared" si="3"/>
        <v>100</v>
      </c>
      <c r="D30" s="3">
        <f t="shared" si="4"/>
        <v>100.804</v>
      </c>
      <c r="E30" s="3">
        <f t="shared" si="5"/>
        <v>3.0125000000000002</v>
      </c>
      <c r="F30" s="3">
        <f t="shared" si="6"/>
        <v>10.238149999999999</v>
      </c>
      <c r="G30" s="3">
        <f t="shared" si="2"/>
        <v>0.15</v>
      </c>
      <c r="H30" s="3">
        <f t="shared" si="2"/>
        <v>2.3050000000000002</v>
      </c>
      <c r="I30" s="3">
        <f t="shared" si="2"/>
        <v>0.20499999999999999</v>
      </c>
      <c r="J30" s="3">
        <f t="shared" si="2"/>
        <v>0.01</v>
      </c>
      <c r="K30" s="3">
        <f t="shared" si="2"/>
        <v>1.2500000000000001E-2</v>
      </c>
      <c r="L30" s="3">
        <f t="shared" si="2"/>
        <v>0.3075</v>
      </c>
      <c r="M30" s="3">
        <f t="shared" si="2"/>
        <v>0.14750000000000002</v>
      </c>
      <c r="N30" s="3">
        <f t="shared" si="2"/>
        <v>37</v>
      </c>
      <c r="O30" s="3">
        <f t="shared" si="2"/>
        <v>1508.75</v>
      </c>
      <c r="P30" s="3">
        <f t="shared" si="2"/>
        <v>2.5</v>
      </c>
      <c r="Q30" s="3">
        <f t="shared" si="7"/>
        <v>37.375</v>
      </c>
      <c r="R30" s="3">
        <f t="shared" si="8"/>
        <v>0</v>
      </c>
      <c r="S30" s="3">
        <f t="shared" si="8"/>
        <v>0.125</v>
      </c>
      <c r="T30" s="3">
        <f t="shared" si="8"/>
        <v>0</v>
      </c>
      <c r="U30" s="3">
        <f t="shared" si="8"/>
        <v>0</v>
      </c>
      <c r="V30" s="3" t="str">
        <f t="shared" si="9"/>
        <v>OK</v>
      </c>
      <c r="W30" s="3">
        <f t="shared" si="10"/>
        <v>0</v>
      </c>
      <c r="AB30" s="16"/>
      <c r="AC30" s="16"/>
      <c r="AD30" s="16"/>
      <c r="AE30" s="16"/>
      <c r="AF30" s="16"/>
    </row>
    <row r="31" spans="1:32" s="20" customFormat="1" ht="13" x14ac:dyDescent="0.35">
      <c r="A31" s="33">
        <f>G8</f>
        <v>4144</v>
      </c>
      <c r="B31" s="39">
        <v>250</v>
      </c>
      <c r="C31" s="3">
        <f t="shared" si="3"/>
        <v>100</v>
      </c>
      <c r="D31" s="3">
        <f t="shared" si="4"/>
        <v>100.804</v>
      </c>
      <c r="E31" s="3">
        <f t="shared" si="5"/>
        <v>3.0125000000000002</v>
      </c>
      <c r="F31" s="3">
        <f t="shared" si="6"/>
        <v>10.238149999999999</v>
      </c>
      <c r="G31" s="3">
        <f t="shared" si="2"/>
        <v>0.15</v>
      </c>
      <c r="H31" s="3">
        <f t="shared" si="2"/>
        <v>2.3050000000000002</v>
      </c>
      <c r="I31" s="3">
        <f t="shared" si="2"/>
        <v>0.20499999999999999</v>
      </c>
      <c r="J31" s="3">
        <f t="shared" si="2"/>
        <v>0.01</v>
      </c>
      <c r="K31" s="3">
        <f t="shared" si="2"/>
        <v>1.2500000000000001E-2</v>
      </c>
      <c r="L31" s="3">
        <f t="shared" si="2"/>
        <v>0.3075</v>
      </c>
      <c r="M31" s="3">
        <f t="shared" si="2"/>
        <v>0.14750000000000002</v>
      </c>
      <c r="N31" s="3">
        <f t="shared" si="2"/>
        <v>37</v>
      </c>
      <c r="O31" s="3">
        <f t="shared" si="2"/>
        <v>1508.75</v>
      </c>
      <c r="P31" s="3">
        <f t="shared" si="2"/>
        <v>2.5</v>
      </c>
      <c r="Q31" s="3">
        <f t="shared" si="7"/>
        <v>37.375</v>
      </c>
      <c r="R31" s="3">
        <f t="shared" si="8"/>
        <v>0</v>
      </c>
      <c r="S31" s="3">
        <f t="shared" si="8"/>
        <v>0.125</v>
      </c>
      <c r="T31" s="3">
        <f t="shared" si="8"/>
        <v>0</v>
      </c>
      <c r="U31" s="3">
        <f t="shared" si="8"/>
        <v>0</v>
      </c>
      <c r="V31" s="3" t="str">
        <f t="shared" si="9"/>
        <v>OK</v>
      </c>
      <c r="W31" s="3">
        <f t="shared" si="10"/>
        <v>0</v>
      </c>
      <c r="AB31" s="16"/>
      <c r="AC31" s="16"/>
      <c r="AD31" s="16"/>
      <c r="AE31" s="16"/>
      <c r="AF31" s="16"/>
    </row>
    <row r="32" spans="1:32" s="20" customFormat="1" ht="13" x14ac:dyDescent="0.35">
      <c r="A32" s="33">
        <f>H8</f>
        <v>5867</v>
      </c>
      <c r="B32" s="39">
        <v>250</v>
      </c>
      <c r="C32" s="3">
        <f t="shared" si="3"/>
        <v>100</v>
      </c>
      <c r="D32" s="3">
        <f t="shared" si="4"/>
        <v>100.804</v>
      </c>
      <c r="E32" s="3">
        <f t="shared" si="5"/>
        <v>3.0125000000000002</v>
      </c>
      <c r="F32" s="3">
        <f t="shared" si="6"/>
        <v>10.238149999999999</v>
      </c>
      <c r="G32" s="3">
        <f t="shared" si="2"/>
        <v>0.15</v>
      </c>
      <c r="H32" s="3">
        <f t="shared" si="2"/>
        <v>2.3050000000000002</v>
      </c>
      <c r="I32" s="3">
        <f t="shared" si="2"/>
        <v>0.20499999999999999</v>
      </c>
      <c r="J32" s="3">
        <f t="shared" si="2"/>
        <v>0.01</v>
      </c>
      <c r="K32" s="3">
        <f t="shared" si="2"/>
        <v>1.2500000000000001E-2</v>
      </c>
      <c r="L32" s="3">
        <f t="shared" si="2"/>
        <v>0.3075</v>
      </c>
      <c r="M32" s="3">
        <f t="shared" si="2"/>
        <v>0.14750000000000002</v>
      </c>
      <c r="N32" s="3">
        <f t="shared" si="2"/>
        <v>37</v>
      </c>
      <c r="O32" s="3">
        <f t="shared" si="2"/>
        <v>1508.75</v>
      </c>
      <c r="P32" s="3">
        <f t="shared" si="2"/>
        <v>2.5</v>
      </c>
      <c r="Q32" s="3">
        <f t="shared" si="7"/>
        <v>37.375</v>
      </c>
      <c r="R32" s="3">
        <f t="shared" si="8"/>
        <v>0</v>
      </c>
      <c r="S32" s="3">
        <f t="shared" si="8"/>
        <v>0.125</v>
      </c>
      <c r="T32" s="3">
        <f t="shared" si="8"/>
        <v>0</v>
      </c>
      <c r="U32" s="3">
        <f t="shared" si="8"/>
        <v>0</v>
      </c>
      <c r="V32" s="3" t="str">
        <f t="shared" si="9"/>
        <v>OK</v>
      </c>
      <c r="W32" s="3">
        <f t="shared" si="10"/>
        <v>0</v>
      </c>
      <c r="AB32" s="16"/>
      <c r="AC32" s="16"/>
      <c r="AD32" s="16"/>
      <c r="AE32" s="16"/>
      <c r="AF32" s="16"/>
    </row>
    <row r="33" spans="1:32" s="20" customFormat="1" ht="13" x14ac:dyDescent="0.35">
      <c r="A33" s="33">
        <f>I8</f>
        <v>1808</v>
      </c>
      <c r="B33" s="39">
        <v>125</v>
      </c>
      <c r="C33" s="3">
        <f t="shared" si="3"/>
        <v>50</v>
      </c>
      <c r="D33" s="3">
        <f t="shared" si="4"/>
        <v>50.402000000000001</v>
      </c>
      <c r="E33" s="3">
        <f t="shared" si="5"/>
        <v>1.5062500000000001</v>
      </c>
      <c r="F33" s="3">
        <f t="shared" si="6"/>
        <v>5.1190749999999996</v>
      </c>
      <c r="G33" s="3">
        <f t="shared" si="2"/>
        <v>7.4999999999999997E-2</v>
      </c>
      <c r="H33" s="3">
        <f t="shared" si="2"/>
        <v>1.1525000000000001</v>
      </c>
      <c r="I33" s="3">
        <f t="shared" si="2"/>
        <v>0.10249999999999999</v>
      </c>
      <c r="J33" s="3">
        <f t="shared" si="2"/>
        <v>5.0000000000000001E-3</v>
      </c>
      <c r="K33" s="3">
        <f t="shared" si="2"/>
        <v>6.2500000000000003E-3</v>
      </c>
      <c r="L33" s="3">
        <f t="shared" si="2"/>
        <v>0.15375</v>
      </c>
      <c r="M33" s="3">
        <f t="shared" si="2"/>
        <v>7.375000000000001E-2</v>
      </c>
      <c r="N33" s="3">
        <f t="shared" si="2"/>
        <v>18.5</v>
      </c>
      <c r="O33" s="3">
        <f t="shared" si="2"/>
        <v>754.375</v>
      </c>
      <c r="P33" s="3">
        <f t="shared" si="2"/>
        <v>1.25</v>
      </c>
      <c r="Q33" s="3">
        <f t="shared" si="7"/>
        <v>18.6875</v>
      </c>
      <c r="R33" s="3">
        <f t="shared" si="8"/>
        <v>0</v>
      </c>
      <c r="S33" s="3">
        <f t="shared" si="8"/>
        <v>6.25E-2</v>
      </c>
      <c r="T33" s="3">
        <f t="shared" si="8"/>
        <v>0</v>
      </c>
      <c r="U33" s="3">
        <f t="shared" si="8"/>
        <v>0</v>
      </c>
      <c r="V33" s="3" t="str">
        <f t="shared" si="9"/>
        <v>OK</v>
      </c>
      <c r="W33" s="3">
        <f t="shared" si="10"/>
        <v>0</v>
      </c>
      <c r="AB33" s="16"/>
      <c r="AC33" s="16"/>
      <c r="AD33" s="16"/>
      <c r="AE33" s="16"/>
      <c r="AF33" s="16"/>
    </row>
    <row r="34" spans="1:32" s="20" customFormat="1" ht="13" x14ac:dyDescent="0.35">
      <c r="A34" s="33">
        <f>J8</f>
        <v>16</v>
      </c>
      <c r="B34" s="39">
        <v>250</v>
      </c>
      <c r="C34" s="3">
        <f t="shared" si="3"/>
        <v>100</v>
      </c>
      <c r="D34" s="3">
        <f t="shared" si="4"/>
        <v>100.804</v>
      </c>
      <c r="E34" s="3">
        <f t="shared" si="5"/>
        <v>3.0125000000000002</v>
      </c>
      <c r="F34" s="3">
        <f t="shared" si="6"/>
        <v>10.238149999999999</v>
      </c>
      <c r="G34" s="3">
        <f t="shared" si="2"/>
        <v>0.15</v>
      </c>
      <c r="H34" s="3">
        <f t="shared" si="2"/>
        <v>2.3050000000000002</v>
      </c>
      <c r="I34" s="3">
        <f t="shared" si="2"/>
        <v>0.20499999999999999</v>
      </c>
      <c r="J34" s="3">
        <f t="shared" si="2"/>
        <v>0.01</v>
      </c>
      <c r="K34" s="3">
        <f t="shared" si="2"/>
        <v>1.2500000000000001E-2</v>
      </c>
      <c r="L34" s="3">
        <f t="shared" si="2"/>
        <v>0.3075</v>
      </c>
      <c r="M34" s="3">
        <f t="shared" si="2"/>
        <v>0.14750000000000002</v>
      </c>
      <c r="N34" s="3">
        <f t="shared" si="2"/>
        <v>37</v>
      </c>
      <c r="O34" s="3">
        <f t="shared" si="2"/>
        <v>1508.75</v>
      </c>
      <c r="P34" s="3">
        <f t="shared" si="2"/>
        <v>2.5</v>
      </c>
      <c r="Q34" s="3">
        <f t="shared" si="7"/>
        <v>37.375</v>
      </c>
      <c r="R34" s="3">
        <f t="shared" si="8"/>
        <v>0</v>
      </c>
      <c r="S34" s="3">
        <f t="shared" si="8"/>
        <v>0.125</v>
      </c>
      <c r="T34" s="3">
        <f t="shared" si="8"/>
        <v>0</v>
      </c>
      <c r="U34" s="3">
        <f t="shared" si="8"/>
        <v>0</v>
      </c>
      <c r="V34" s="3" t="str">
        <f t="shared" si="9"/>
        <v>OK</v>
      </c>
      <c r="W34" s="3">
        <f t="shared" si="10"/>
        <v>0</v>
      </c>
      <c r="AB34" s="16"/>
      <c r="AC34" s="16"/>
      <c r="AD34" s="16"/>
      <c r="AE34" s="16"/>
      <c r="AF34" s="16"/>
    </row>
    <row r="35" spans="1:32" s="20" customFormat="1" ht="13" x14ac:dyDescent="0.35">
      <c r="A35" s="33">
        <f>K8</f>
        <v>17</v>
      </c>
      <c r="B35" s="39">
        <v>250</v>
      </c>
      <c r="C35" s="3">
        <f t="shared" si="3"/>
        <v>100</v>
      </c>
      <c r="D35" s="3">
        <f t="shared" si="4"/>
        <v>100.804</v>
      </c>
      <c r="E35" s="3">
        <f t="shared" si="5"/>
        <v>3.0125000000000002</v>
      </c>
      <c r="F35" s="3">
        <f t="shared" si="6"/>
        <v>10.238149999999999</v>
      </c>
      <c r="G35" s="3">
        <f t="shared" si="2"/>
        <v>0.15</v>
      </c>
      <c r="H35" s="3">
        <f t="shared" si="2"/>
        <v>2.3050000000000002</v>
      </c>
      <c r="I35" s="3">
        <f t="shared" si="2"/>
        <v>0.20499999999999999</v>
      </c>
      <c r="J35" s="3">
        <f t="shared" si="2"/>
        <v>0.01</v>
      </c>
      <c r="K35" s="3">
        <f t="shared" si="2"/>
        <v>1.2500000000000001E-2</v>
      </c>
      <c r="L35" s="3">
        <f t="shared" si="2"/>
        <v>0.3075</v>
      </c>
      <c r="M35" s="3">
        <f t="shared" si="2"/>
        <v>0.14750000000000002</v>
      </c>
      <c r="N35" s="3">
        <f t="shared" si="2"/>
        <v>37</v>
      </c>
      <c r="O35" s="3">
        <f t="shared" si="2"/>
        <v>1508.75</v>
      </c>
      <c r="P35" s="3">
        <f t="shared" si="2"/>
        <v>2.5</v>
      </c>
      <c r="Q35" s="3">
        <f t="shared" si="7"/>
        <v>37.375</v>
      </c>
      <c r="R35" s="3">
        <f t="shared" si="8"/>
        <v>0</v>
      </c>
      <c r="S35" s="3">
        <f t="shared" si="8"/>
        <v>0.125</v>
      </c>
      <c r="T35" s="3">
        <f t="shared" si="8"/>
        <v>0</v>
      </c>
      <c r="U35" s="3">
        <f t="shared" si="8"/>
        <v>0</v>
      </c>
      <c r="V35" s="3" t="str">
        <f t="shared" si="9"/>
        <v>OK</v>
      </c>
      <c r="W35" s="3">
        <f t="shared" si="10"/>
        <v>0</v>
      </c>
      <c r="AB35" s="16"/>
      <c r="AC35" s="16"/>
      <c r="AD35" s="16"/>
      <c r="AE35" s="16"/>
      <c r="AF35" s="16"/>
    </row>
    <row r="36" spans="1:32" s="20" customFormat="1" ht="13" x14ac:dyDescent="0.35">
      <c r="A36" s="33">
        <f>L8</f>
        <v>18</v>
      </c>
      <c r="B36" s="39">
        <v>250</v>
      </c>
      <c r="C36" s="3">
        <f t="shared" si="3"/>
        <v>100</v>
      </c>
      <c r="D36" s="3">
        <f t="shared" si="4"/>
        <v>100.804</v>
      </c>
      <c r="E36" s="3">
        <f t="shared" si="5"/>
        <v>3.0125000000000002</v>
      </c>
      <c r="F36" s="3">
        <f t="shared" si="6"/>
        <v>10.238149999999999</v>
      </c>
      <c r="G36" s="3">
        <f t="shared" si="2"/>
        <v>0.15</v>
      </c>
      <c r="H36" s="3">
        <f t="shared" si="2"/>
        <v>2.3050000000000002</v>
      </c>
      <c r="I36" s="3">
        <f t="shared" si="2"/>
        <v>0.20499999999999999</v>
      </c>
      <c r="J36" s="3">
        <f t="shared" si="2"/>
        <v>0.01</v>
      </c>
      <c r="K36" s="3">
        <f t="shared" si="2"/>
        <v>1.2500000000000001E-2</v>
      </c>
      <c r="L36" s="3">
        <f t="shared" si="2"/>
        <v>0.3075</v>
      </c>
      <c r="M36" s="3">
        <f t="shared" si="2"/>
        <v>0.14750000000000002</v>
      </c>
      <c r="N36" s="3">
        <f t="shared" si="2"/>
        <v>37</v>
      </c>
      <c r="O36" s="3">
        <f t="shared" si="2"/>
        <v>1508.75</v>
      </c>
      <c r="P36" s="3">
        <f t="shared" si="2"/>
        <v>2.5</v>
      </c>
      <c r="Q36" s="3">
        <f t="shared" si="7"/>
        <v>37.375</v>
      </c>
      <c r="R36" s="3">
        <f t="shared" si="8"/>
        <v>0</v>
      </c>
      <c r="S36" s="3">
        <f t="shared" si="8"/>
        <v>0.125</v>
      </c>
      <c r="T36" s="3">
        <f t="shared" si="8"/>
        <v>0</v>
      </c>
      <c r="U36" s="3">
        <f t="shared" si="8"/>
        <v>0</v>
      </c>
      <c r="V36" s="3" t="str">
        <f t="shared" si="9"/>
        <v>OK</v>
      </c>
      <c r="W36" s="3">
        <f t="shared" si="10"/>
        <v>0</v>
      </c>
      <c r="AB36" s="16"/>
      <c r="AC36" s="16"/>
      <c r="AD36" s="16"/>
      <c r="AE36" s="16"/>
      <c r="AF36" s="16"/>
    </row>
    <row r="37" spans="1:32" s="20" customFormat="1" ht="13" x14ac:dyDescent="0.35">
      <c r="A37" s="33">
        <f>M8</f>
        <v>24</v>
      </c>
      <c r="B37" s="39">
        <v>250</v>
      </c>
      <c r="C37" s="3">
        <f t="shared" si="3"/>
        <v>100</v>
      </c>
      <c r="D37" s="3">
        <f t="shared" si="4"/>
        <v>100.804</v>
      </c>
      <c r="E37" s="3">
        <f t="shared" si="5"/>
        <v>3.0125000000000002</v>
      </c>
      <c r="F37" s="3">
        <f t="shared" si="6"/>
        <v>10.238149999999999</v>
      </c>
      <c r="G37" s="3">
        <f t="shared" si="2"/>
        <v>0.15</v>
      </c>
      <c r="H37" s="3">
        <f t="shared" si="2"/>
        <v>2.3050000000000002</v>
      </c>
      <c r="I37" s="3">
        <f t="shared" si="2"/>
        <v>0.20499999999999999</v>
      </c>
      <c r="J37" s="3">
        <f t="shared" si="2"/>
        <v>0.01</v>
      </c>
      <c r="K37" s="3">
        <f t="shared" si="2"/>
        <v>1.2500000000000001E-2</v>
      </c>
      <c r="L37" s="3">
        <f t="shared" si="2"/>
        <v>0.3075</v>
      </c>
      <c r="M37" s="3">
        <f t="shared" si="2"/>
        <v>0.14750000000000002</v>
      </c>
      <c r="N37" s="3">
        <f t="shared" si="2"/>
        <v>37</v>
      </c>
      <c r="O37" s="3">
        <f t="shared" si="2"/>
        <v>1508.75</v>
      </c>
      <c r="P37" s="3">
        <f t="shared" si="2"/>
        <v>2.5</v>
      </c>
      <c r="Q37" s="3">
        <f t="shared" si="7"/>
        <v>37.375</v>
      </c>
      <c r="R37" s="3">
        <f t="shared" si="8"/>
        <v>0</v>
      </c>
      <c r="S37" s="3">
        <f t="shared" si="8"/>
        <v>0.125</v>
      </c>
      <c r="T37" s="3">
        <f t="shared" si="8"/>
        <v>0</v>
      </c>
      <c r="U37" s="3">
        <f t="shared" si="8"/>
        <v>0</v>
      </c>
      <c r="V37" s="3" t="str">
        <f t="shared" si="9"/>
        <v>OK</v>
      </c>
      <c r="W37" s="3">
        <f t="shared" si="10"/>
        <v>0</v>
      </c>
      <c r="AB37" s="16"/>
      <c r="AC37" s="16"/>
      <c r="AD37" s="16"/>
      <c r="AE37" s="16"/>
      <c r="AF37" s="16"/>
    </row>
    <row r="38" spans="1:32" s="20" customFormat="1" ht="13" x14ac:dyDescent="0.35">
      <c r="A38" s="33">
        <f>N8</f>
        <v>25</v>
      </c>
      <c r="B38" s="39">
        <v>250</v>
      </c>
      <c r="C38" s="3">
        <f t="shared" si="3"/>
        <v>100</v>
      </c>
      <c r="D38" s="3">
        <f t="shared" si="4"/>
        <v>100.804</v>
      </c>
      <c r="E38" s="3">
        <f t="shared" si="5"/>
        <v>3.0125000000000002</v>
      </c>
      <c r="F38" s="3">
        <f t="shared" si="6"/>
        <v>10.238149999999999</v>
      </c>
      <c r="G38" s="3">
        <f t="shared" si="2"/>
        <v>0.15</v>
      </c>
      <c r="H38" s="3">
        <f t="shared" si="2"/>
        <v>2.3050000000000002</v>
      </c>
      <c r="I38" s="3">
        <f t="shared" si="2"/>
        <v>0.20499999999999999</v>
      </c>
      <c r="J38" s="3">
        <f t="shared" si="2"/>
        <v>0.01</v>
      </c>
      <c r="K38" s="3">
        <f t="shared" si="2"/>
        <v>1.2500000000000001E-2</v>
      </c>
      <c r="L38" s="3">
        <f t="shared" si="2"/>
        <v>0.3075</v>
      </c>
      <c r="M38" s="3">
        <f t="shared" si="2"/>
        <v>0.14750000000000002</v>
      </c>
      <c r="N38" s="3">
        <f t="shared" si="2"/>
        <v>37</v>
      </c>
      <c r="O38" s="3">
        <f t="shared" si="2"/>
        <v>1508.75</v>
      </c>
      <c r="P38" s="3">
        <f t="shared" si="2"/>
        <v>2.5</v>
      </c>
      <c r="Q38" s="3">
        <f t="shared" si="7"/>
        <v>37.375</v>
      </c>
      <c r="R38" s="3">
        <f t="shared" si="8"/>
        <v>0</v>
      </c>
      <c r="S38" s="3">
        <f t="shared" si="8"/>
        <v>0.125</v>
      </c>
      <c r="T38" s="3">
        <f t="shared" si="8"/>
        <v>0</v>
      </c>
      <c r="U38" s="3">
        <f t="shared" si="8"/>
        <v>0</v>
      </c>
      <c r="V38" s="3" t="str">
        <f t="shared" si="9"/>
        <v>OK</v>
      </c>
      <c r="W38" s="3">
        <f t="shared" si="10"/>
        <v>0</v>
      </c>
      <c r="AB38" s="16"/>
      <c r="AC38" s="16"/>
      <c r="AD38" s="16"/>
      <c r="AE38" s="16"/>
      <c r="AF38" s="16"/>
    </row>
    <row r="39" spans="1:32" s="20" customFormat="1" ht="13" x14ac:dyDescent="0.35">
      <c r="A39" s="33">
        <f>O8</f>
        <v>26</v>
      </c>
      <c r="B39" s="39">
        <v>250</v>
      </c>
      <c r="C39" s="3">
        <f t="shared" si="3"/>
        <v>100</v>
      </c>
      <c r="D39" s="3">
        <f t="shared" si="4"/>
        <v>100.804</v>
      </c>
      <c r="E39" s="3">
        <f t="shared" si="5"/>
        <v>3.0125000000000002</v>
      </c>
      <c r="F39" s="3">
        <f t="shared" si="6"/>
        <v>10.238149999999999</v>
      </c>
      <c r="G39" s="3">
        <f t="shared" si="2"/>
        <v>0.15</v>
      </c>
      <c r="H39" s="3">
        <f t="shared" si="2"/>
        <v>2.3050000000000002</v>
      </c>
      <c r="I39" s="3">
        <f t="shared" si="2"/>
        <v>0.20499999999999999</v>
      </c>
      <c r="J39" s="3">
        <f t="shared" si="2"/>
        <v>0.01</v>
      </c>
      <c r="K39" s="3">
        <f t="shared" si="2"/>
        <v>1.2500000000000001E-2</v>
      </c>
      <c r="L39" s="3">
        <f t="shared" si="2"/>
        <v>0.3075</v>
      </c>
      <c r="M39" s="3">
        <f t="shared" si="2"/>
        <v>0.14750000000000002</v>
      </c>
      <c r="N39" s="3">
        <f t="shared" si="2"/>
        <v>37</v>
      </c>
      <c r="O39" s="3">
        <f t="shared" si="2"/>
        <v>1508.75</v>
      </c>
      <c r="P39" s="3">
        <f t="shared" si="2"/>
        <v>2.5</v>
      </c>
      <c r="Q39" s="3">
        <f t="shared" si="7"/>
        <v>37.375</v>
      </c>
      <c r="R39" s="3">
        <f t="shared" si="8"/>
        <v>0</v>
      </c>
      <c r="S39" s="3">
        <f t="shared" si="8"/>
        <v>0.125</v>
      </c>
      <c r="T39" s="3">
        <f t="shared" si="8"/>
        <v>0</v>
      </c>
      <c r="U39" s="3">
        <f t="shared" si="8"/>
        <v>0</v>
      </c>
      <c r="V39" s="3" t="str">
        <f t="shared" si="9"/>
        <v>OK</v>
      </c>
      <c r="W39" s="3">
        <f t="shared" si="10"/>
        <v>0</v>
      </c>
      <c r="AB39" s="16"/>
      <c r="AC39" s="16"/>
      <c r="AD39" s="16"/>
      <c r="AE39" s="16"/>
      <c r="AF39" s="16"/>
    </row>
    <row r="40" spans="1:32" s="20" customFormat="1" ht="13" x14ac:dyDescent="0.35">
      <c r="A40" s="33">
        <f>P8</f>
        <v>27</v>
      </c>
      <c r="B40" s="39">
        <v>250</v>
      </c>
      <c r="C40" s="3">
        <f t="shared" si="3"/>
        <v>100</v>
      </c>
      <c r="D40" s="3">
        <f t="shared" si="4"/>
        <v>100.804</v>
      </c>
      <c r="E40" s="3">
        <f t="shared" si="5"/>
        <v>3.0125000000000002</v>
      </c>
      <c r="F40" s="3">
        <f t="shared" si="6"/>
        <v>10.238149999999999</v>
      </c>
      <c r="G40" s="3">
        <f t="shared" si="2"/>
        <v>0.15</v>
      </c>
      <c r="H40" s="3">
        <f t="shared" si="2"/>
        <v>2.3050000000000002</v>
      </c>
      <c r="I40" s="3">
        <f t="shared" si="2"/>
        <v>0.20499999999999999</v>
      </c>
      <c r="J40" s="3">
        <f t="shared" si="2"/>
        <v>0.01</v>
      </c>
      <c r="K40" s="3">
        <f t="shared" si="2"/>
        <v>1.2500000000000001E-2</v>
      </c>
      <c r="L40" s="3">
        <f t="shared" si="2"/>
        <v>0.3075</v>
      </c>
      <c r="M40" s="3">
        <f t="shared" si="2"/>
        <v>0.14750000000000002</v>
      </c>
      <c r="N40" s="3">
        <f t="shared" si="2"/>
        <v>37</v>
      </c>
      <c r="O40" s="3">
        <f t="shared" si="2"/>
        <v>1508.75</v>
      </c>
      <c r="P40" s="3">
        <f t="shared" si="2"/>
        <v>2.5</v>
      </c>
      <c r="Q40" s="3">
        <f t="shared" si="7"/>
        <v>37.375</v>
      </c>
      <c r="R40" s="3">
        <f t="shared" si="8"/>
        <v>0</v>
      </c>
      <c r="S40" s="3">
        <f t="shared" si="8"/>
        <v>0.125</v>
      </c>
      <c r="T40" s="3">
        <f t="shared" si="8"/>
        <v>0</v>
      </c>
      <c r="U40" s="3">
        <f t="shared" si="8"/>
        <v>0</v>
      </c>
      <c r="V40" s="3" t="str">
        <f t="shared" si="9"/>
        <v>OK</v>
      </c>
      <c r="W40" s="3">
        <f t="shared" si="10"/>
        <v>0</v>
      </c>
      <c r="AB40" s="16"/>
      <c r="AC40" s="16"/>
      <c r="AD40" s="16"/>
      <c r="AE40" s="16"/>
      <c r="AF40" s="16"/>
    </row>
    <row r="41" spans="1:32" s="20" customFormat="1" ht="13" x14ac:dyDescent="0.35">
      <c r="A41" s="33">
        <f>Q8</f>
        <v>33</v>
      </c>
      <c r="B41" s="39">
        <v>250</v>
      </c>
      <c r="C41" s="3">
        <f t="shared" si="3"/>
        <v>100</v>
      </c>
      <c r="D41" s="3">
        <f t="shared" si="4"/>
        <v>100.804</v>
      </c>
      <c r="E41" s="3">
        <f t="shared" si="5"/>
        <v>3.0125000000000002</v>
      </c>
      <c r="F41" s="3">
        <f t="shared" si="6"/>
        <v>10.238149999999999</v>
      </c>
      <c r="G41" s="3">
        <f t="shared" si="2"/>
        <v>0.15</v>
      </c>
      <c r="H41" s="3">
        <f t="shared" si="2"/>
        <v>2.3050000000000002</v>
      </c>
      <c r="I41" s="3">
        <f t="shared" si="2"/>
        <v>0.20499999999999999</v>
      </c>
      <c r="J41" s="3">
        <f t="shared" si="2"/>
        <v>0.01</v>
      </c>
      <c r="K41" s="3">
        <f t="shared" si="2"/>
        <v>1.2500000000000001E-2</v>
      </c>
      <c r="L41" s="3">
        <f t="shared" si="2"/>
        <v>0.3075</v>
      </c>
      <c r="M41" s="3">
        <f t="shared" si="2"/>
        <v>0.14750000000000002</v>
      </c>
      <c r="N41" s="3">
        <f t="shared" si="2"/>
        <v>37</v>
      </c>
      <c r="O41" s="3">
        <f t="shared" si="2"/>
        <v>1508.75</v>
      </c>
      <c r="P41" s="3">
        <f t="shared" si="2"/>
        <v>2.5</v>
      </c>
      <c r="Q41" s="3">
        <f t="shared" si="7"/>
        <v>37.375</v>
      </c>
      <c r="R41" s="3">
        <f t="shared" si="8"/>
        <v>0</v>
      </c>
      <c r="S41" s="3">
        <f t="shared" si="8"/>
        <v>0.125</v>
      </c>
      <c r="T41" s="3">
        <f t="shared" si="8"/>
        <v>0</v>
      </c>
      <c r="U41" s="3">
        <f t="shared" si="8"/>
        <v>0</v>
      </c>
      <c r="V41" s="3" t="str">
        <f t="shared" si="9"/>
        <v>OK</v>
      </c>
      <c r="W41" s="3">
        <f t="shared" si="10"/>
        <v>0</v>
      </c>
      <c r="AB41" s="16"/>
      <c r="AC41" s="16"/>
      <c r="AD41" s="16"/>
      <c r="AE41" s="16"/>
      <c r="AF41" s="16"/>
    </row>
    <row r="42" spans="1:32" s="20" customFormat="1" ht="13" x14ac:dyDescent="0.35">
      <c r="A42" s="33">
        <f>R8</f>
        <v>34</v>
      </c>
      <c r="B42" s="39">
        <v>250</v>
      </c>
      <c r="C42" s="3">
        <f t="shared" si="3"/>
        <v>100</v>
      </c>
      <c r="D42" s="3">
        <f t="shared" si="4"/>
        <v>100.804</v>
      </c>
      <c r="E42" s="3">
        <f t="shared" si="5"/>
        <v>3.0125000000000002</v>
      </c>
      <c r="F42" s="3">
        <f t="shared" si="6"/>
        <v>10.238149999999999</v>
      </c>
      <c r="G42" s="3">
        <f t="shared" si="2"/>
        <v>0.15</v>
      </c>
      <c r="H42" s="3">
        <f t="shared" si="2"/>
        <v>2.3050000000000002</v>
      </c>
      <c r="I42" s="3">
        <f t="shared" si="2"/>
        <v>0.20499999999999999</v>
      </c>
      <c r="J42" s="3">
        <f t="shared" si="2"/>
        <v>0.01</v>
      </c>
      <c r="K42" s="3">
        <f t="shared" si="2"/>
        <v>1.2500000000000001E-2</v>
      </c>
      <c r="L42" s="3">
        <f t="shared" si="2"/>
        <v>0.3075</v>
      </c>
      <c r="M42" s="3">
        <f t="shared" si="2"/>
        <v>0.14750000000000002</v>
      </c>
      <c r="N42" s="3">
        <f t="shared" si="2"/>
        <v>37</v>
      </c>
      <c r="O42" s="3">
        <f t="shared" si="2"/>
        <v>1508.75</v>
      </c>
      <c r="P42" s="3">
        <f t="shared" si="2"/>
        <v>2.5</v>
      </c>
      <c r="Q42" s="3">
        <f t="shared" si="7"/>
        <v>37.375</v>
      </c>
      <c r="R42" s="3">
        <f t="shared" si="8"/>
        <v>0</v>
      </c>
      <c r="S42" s="3">
        <f t="shared" si="8"/>
        <v>0.125</v>
      </c>
      <c r="T42" s="3">
        <f t="shared" si="8"/>
        <v>0</v>
      </c>
      <c r="U42" s="3">
        <f t="shared" si="8"/>
        <v>0</v>
      </c>
      <c r="V42" s="3" t="str">
        <f t="shared" si="9"/>
        <v>OK</v>
      </c>
      <c r="W42" s="3">
        <f t="shared" si="10"/>
        <v>0</v>
      </c>
      <c r="AB42" s="16"/>
      <c r="AC42" s="16"/>
      <c r="AD42" s="16"/>
      <c r="AE42" s="16"/>
      <c r="AF42" s="16"/>
    </row>
    <row r="43" spans="1:32" s="20" customFormat="1" ht="13" x14ac:dyDescent="0.35">
      <c r="A43" s="33">
        <f>S8</f>
        <v>35</v>
      </c>
      <c r="B43" s="39">
        <v>250</v>
      </c>
      <c r="C43" s="3">
        <f t="shared" si="3"/>
        <v>100</v>
      </c>
      <c r="D43" s="3">
        <f t="shared" si="4"/>
        <v>100.804</v>
      </c>
      <c r="E43" s="3">
        <f t="shared" si="5"/>
        <v>3.0125000000000002</v>
      </c>
      <c r="F43" s="3">
        <f t="shared" si="6"/>
        <v>10.238149999999999</v>
      </c>
      <c r="G43" s="3">
        <f t="shared" ref="G43:P46" si="11">IF(G$23="%w/w SAR",((G$24*10)*$B43),IF(G$23="%w/w DM",(((G$24*10)*($B$24/100))*$B43),IF(G$23="kg/t SAR",(G$24*$B43),IF(G$23="kg/t DM",((G$24*($B$24/100))*$B43),IF(G$23="mg/kg SAR",((G$24*0.001)*$B43),IF(G$23="mg/kg DM",(((G$24*0.001)*($B$24/100))*$B43),0))))))</f>
        <v>0.15</v>
      </c>
      <c r="H43" s="3">
        <f t="shared" si="11"/>
        <v>2.3050000000000002</v>
      </c>
      <c r="I43" s="3">
        <f t="shared" si="11"/>
        <v>0.20499999999999999</v>
      </c>
      <c r="J43" s="3">
        <f t="shared" si="11"/>
        <v>0.01</v>
      </c>
      <c r="K43" s="3">
        <f t="shared" si="11"/>
        <v>1.2500000000000001E-2</v>
      </c>
      <c r="L43" s="3">
        <f t="shared" si="11"/>
        <v>0.3075</v>
      </c>
      <c r="M43" s="3">
        <f t="shared" si="11"/>
        <v>0.14750000000000002</v>
      </c>
      <c r="N43" s="3">
        <f t="shared" si="11"/>
        <v>37</v>
      </c>
      <c r="O43" s="3">
        <f t="shared" si="11"/>
        <v>1508.75</v>
      </c>
      <c r="P43" s="3">
        <f t="shared" si="11"/>
        <v>2.5</v>
      </c>
      <c r="Q43" s="3">
        <f t="shared" si="7"/>
        <v>37.375</v>
      </c>
      <c r="R43" s="3">
        <f t="shared" si="8"/>
        <v>0</v>
      </c>
      <c r="S43" s="3">
        <f t="shared" si="8"/>
        <v>0.125</v>
      </c>
      <c r="T43" s="3">
        <f t="shared" si="8"/>
        <v>0</v>
      </c>
      <c r="U43" s="3">
        <f t="shared" si="8"/>
        <v>0</v>
      </c>
      <c r="V43" s="3" t="str">
        <f t="shared" si="9"/>
        <v>OK</v>
      </c>
      <c r="W43" s="3">
        <f t="shared" si="10"/>
        <v>0</v>
      </c>
      <c r="AB43" s="16"/>
      <c r="AC43" s="16"/>
      <c r="AD43" s="16"/>
      <c r="AE43" s="16"/>
      <c r="AF43" s="16"/>
    </row>
    <row r="44" spans="1:32" s="20" customFormat="1" ht="13" x14ac:dyDescent="0.35">
      <c r="A44" s="33" t="str">
        <f>T8</f>
        <v>36a</v>
      </c>
      <c r="B44" s="39">
        <v>250</v>
      </c>
      <c r="C44" s="3">
        <f t="shared" si="3"/>
        <v>100</v>
      </c>
      <c r="D44" s="3">
        <f t="shared" si="4"/>
        <v>100.804</v>
      </c>
      <c r="E44" s="3">
        <f t="shared" si="5"/>
        <v>3.0125000000000002</v>
      </c>
      <c r="F44" s="3">
        <f t="shared" si="6"/>
        <v>10.238149999999999</v>
      </c>
      <c r="G44" s="3">
        <f t="shared" si="11"/>
        <v>0.15</v>
      </c>
      <c r="H44" s="3">
        <f t="shared" si="11"/>
        <v>2.3050000000000002</v>
      </c>
      <c r="I44" s="3">
        <f t="shared" si="11"/>
        <v>0.20499999999999999</v>
      </c>
      <c r="J44" s="3">
        <f t="shared" si="11"/>
        <v>0.01</v>
      </c>
      <c r="K44" s="3">
        <f t="shared" si="11"/>
        <v>1.2500000000000001E-2</v>
      </c>
      <c r="L44" s="3">
        <f t="shared" si="11"/>
        <v>0.3075</v>
      </c>
      <c r="M44" s="3">
        <f t="shared" si="11"/>
        <v>0.14750000000000002</v>
      </c>
      <c r="N44" s="3">
        <f t="shared" si="11"/>
        <v>37</v>
      </c>
      <c r="O44" s="3">
        <f t="shared" si="11"/>
        <v>1508.75</v>
      </c>
      <c r="P44" s="3">
        <f t="shared" si="11"/>
        <v>2.5</v>
      </c>
      <c r="Q44" s="3">
        <f t="shared" si="7"/>
        <v>37.375</v>
      </c>
      <c r="R44" s="3">
        <f t="shared" si="8"/>
        <v>0</v>
      </c>
      <c r="S44" s="3">
        <f t="shared" si="8"/>
        <v>0.125</v>
      </c>
      <c r="T44" s="3">
        <f t="shared" si="8"/>
        <v>0</v>
      </c>
      <c r="U44" s="3">
        <f t="shared" si="8"/>
        <v>0</v>
      </c>
      <c r="V44" s="3" t="str">
        <f t="shared" si="9"/>
        <v>OK</v>
      </c>
      <c r="W44" s="3">
        <f t="shared" si="10"/>
        <v>0</v>
      </c>
      <c r="AB44" s="16"/>
      <c r="AC44" s="16"/>
      <c r="AD44" s="16"/>
      <c r="AE44" s="16"/>
      <c r="AF44" s="16"/>
    </row>
    <row r="45" spans="1:32" s="20" customFormat="1" ht="13" x14ac:dyDescent="0.35">
      <c r="A45" s="33">
        <f>U8</f>
        <v>37</v>
      </c>
      <c r="B45" s="39">
        <v>250</v>
      </c>
      <c r="C45" s="3">
        <f t="shared" si="3"/>
        <v>100</v>
      </c>
      <c r="D45" s="3">
        <f t="shared" si="4"/>
        <v>100.804</v>
      </c>
      <c r="E45" s="3">
        <f t="shared" si="5"/>
        <v>3.0125000000000002</v>
      </c>
      <c r="F45" s="3">
        <f t="shared" si="6"/>
        <v>10.238149999999999</v>
      </c>
      <c r="G45" s="3">
        <f t="shared" si="11"/>
        <v>0.15</v>
      </c>
      <c r="H45" s="3">
        <f t="shared" si="11"/>
        <v>2.3050000000000002</v>
      </c>
      <c r="I45" s="3">
        <f t="shared" si="11"/>
        <v>0.20499999999999999</v>
      </c>
      <c r="J45" s="3">
        <f t="shared" si="11"/>
        <v>0.01</v>
      </c>
      <c r="K45" s="3">
        <f t="shared" si="11"/>
        <v>1.2500000000000001E-2</v>
      </c>
      <c r="L45" s="3">
        <f t="shared" si="11"/>
        <v>0.3075</v>
      </c>
      <c r="M45" s="3">
        <f t="shared" si="11"/>
        <v>0.14750000000000002</v>
      </c>
      <c r="N45" s="3">
        <f t="shared" si="11"/>
        <v>37</v>
      </c>
      <c r="O45" s="3">
        <f t="shared" si="11"/>
        <v>1508.75</v>
      </c>
      <c r="P45" s="3">
        <f t="shared" si="11"/>
        <v>2.5</v>
      </c>
      <c r="Q45" s="3">
        <f t="shared" si="7"/>
        <v>37.375</v>
      </c>
      <c r="R45" s="3">
        <f t="shared" si="8"/>
        <v>0</v>
      </c>
      <c r="S45" s="3">
        <f t="shared" si="8"/>
        <v>0.125</v>
      </c>
      <c r="T45" s="3">
        <f t="shared" si="8"/>
        <v>0</v>
      </c>
      <c r="U45" s="3">
        <f t="shared" si="8"/>
        <v>0</v>
      </c>
      <c r="V45" s="3" t="str">
        <f t="shared" si="9"/>
        <v>OK</v>
      </c>
      <c r="W45" s="3">
        <f t="shared" si="10"/>
        <v>0</v>
      </c>
      <c r="AB45" s="16"/>
      <c r="AC45" s="16"/>
      <c r="AD45" s="16"/>
      <c r="AE45" s="16"/>
      <c r="AF45" s="16"/>
    </row>
    <row r="46" spans="1:32" s="20" customFormat="1" ht="13.5" thickBot="1" x14ac:dyDescent="0.4">
      <c r="A46" s="34">
        <f>V8</f>
        <v>0</v>
      </c>
      <c r="B46" s="21"/>
      <c r="C46" s="4">
        <f t="shared" si="3"/>
        <v>0</v>
      </c>
      <c r="D46" s="4">
        <f t="shared" si="4"/>
        <v>0</v>
      </c>
      <c r="E46" s="4">
        <f t="shared" si="5"/>
        <v>0</v>
      </c>
      <c r="F46" s="4">
        <f t="shared" si="6"/>
        <v>0</v>
      </c>
      <c r="G46" s="4">
        <f t="shared" si="11"/>
        <v>0</v>
      </c>
      <c r="H46" s="4">
        <f t="shared" si="11"/>
        <v>0</v>
      </c>
      <c r="I46" s="4">
        <f t="shared" si="11"/>
        <v>0</v>
      </c>
      <c r="J46" s="4">
        <f t="shared" si="11"/>
        <v>0</v>
      </c>
      <c r="K46" s="4">
        <f t="shared" si="11"/>
        <v>0</v>
      </c>
      <c r="L46" s="4">
        <f t="shared" si="11"/>
        <v>0</v>
      </c>
      <c r="M46" s="4">
        <f t="shared" si="11"/>
        <v>0</v>
      </c>
      <c r="N46" s="4">
        <f t="shared" si="11"/>
        <v>0</v>
      </c>
      <c r="O46" s="4">
        <f t="shared" si="11"/>
        <v>0</v>
      </c>
      <c r="P46" s="4">
        <f t="shared" si="11"/>
        <v>0</v>
      </c>
      <c r="Q46" s="4">
        <f t="shared" si="7"/>
        <v>0</v>
      </c>
      <c r="R46" s="4">
        <f t="shared" si="8"/>
        <v>0</v>
      </c>
      <c r="S46" s="4">
        <f t="shared" si="8"/>
        <v>0</v>
      </c>
      <c r="T46" s="4">
        <f t="shared" si="8"/>
        <v>0</v>
      </c>
      <c r="U46" s="4">
        <f t="shared" si="8"/>
        <v>0</v>
      </c>
      <c r="V46" s="4" t="str">
        <f t="shared" si="9"/>
        <v>OK</v>
      </c>
      <c r="W46" s="4">
        <f t="shared" si="10"/>
        <v>0</v>
      </c>
      <c r="AB46" s="16"/>
      <c r="AC46" s="16"/>
      <c r="AD46" s="16"/>
      <c r="AE46" s="16"/>
      <c r="AF46" s="16"/>
    </row>
    <row r="47" spans="1:32" s="25" customFormat="1" ht="13.5" thickBot="1" x14ac:dyDescent="0.4">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C5:E5"/>
    <mergeCell ref="H5:J5"/>
    <mergeCell ref="A18:B18"/>
    <mergeCell ref="A19:B19"/>
    <mergeCell ref="A20:B20"/>
    <mergeCell ref="A12:B12"/>
    <mergeCell ref="A7:B7"/>
    <mergeCell ref="A8:B8"/>
    <mergeCell ref="A9:B9"/>
    <mergeCell ref="A10:B10"/>
    <mergeCell ref="A11:B11"/>
    <mergeCell ref="A5:B5"/>
    <mergeCell ref="F5:G5"/>
    <mergeCell ref="A25:A26"/>
    <mergeCell ref="A13:B13"/>
    <mergeCell ref="A14:B14"/>
    <mergeCell ref="A15:B15"/>
    <mergeCell ref="A16:B16"/>
    <mergeCell ref="A17:B17"/>
    <mergeCell ref="A3:B3"/>
    <mergeCell ref="C3:E3"/>
    <mergeCell ref="F3:G3"/>
    <mergeCell ref="H3:J3"/>
    <mergeCell ref="A4:B4"/>
    <mergeCell ref="C4:E4"/>
    <mergeCell ref="F4:G4"/>
    <mergeCell ref="H4:J4"/>
    <mergeCell ref="A1:B1"/>
    <mergeCell ref="C1:E1"/>
    <mergeCell ref="F1:G1"/>
    <mergeCell ref="H1:J1"/>
    <mergeCell ref="A2:B2"/>
    <mergeCell ref="C2:E2"/>
    <mergeCell ref="F2:G2"/>
    <mergeCell ref="H2:J2"/>
  </mergeCells>
  <conditionalFormatting sqref="C20:V20">
    <cfRule type="cellIs" dxfId="41" priority="20" operator="equal">
      <formula>"DECREASE"</formula>
    </cfRule>
    <cfRule type="cellIs" dxfId="40" priority="21" operator="equal">
      <formula>"INCREASE"</formula>
    </cfRule>
  </conditionalFormatting>
  <conditionalFormatting sqref="B27:B46">
    <cfRule type="cellIs" dxfId="39" priority="19" operator="greaterThan">
      <formula>$B$47</formula>
    </cfRule>
  </conditionalFormatting>
  <conditionalFormatting sqref="C27:C46">
    <cfRule type="cellIs" dxfId="38" priority="18" operator="greaterThan">
      <formula>$C$47</formula>
    </cfRule>
  </conditionalFormatting>
  <conditionalFormatting sqref="C18:V18">
    <cfRule type="cellIs" dxfId="37" priority="17" operator="equal">
      <formula>0</formula>
    </cfRule>
  </conditionalFormatting>
  <conditionalFormatting sqref="C17:V17">
    <cfRule type="cellIs" dxfId="36" priority="16" operator="equal">
      <formula>0</formula>
    </cfRule>
  </conditionalFormatting>
  <conditionalFormatting sqref="C19:V19">
    <cfRule type="cellIs" dxfId="35" priority="15" operator="equal">
      <formula>0</formula>
    </cfRule>
  </conditionalFormatting>
  <conditionalFormatting sqref="V27:W46">
    <cfRule type="cellIs" dxfId="34" priority="13" operator="greaterThanOrEqual">
      <formula>"OK"</formula>
    </cfRule>
    <cfRule type="cellIs" dxfId="33" priority="14" operator="equal">
      <formula>"NOT OK"</formula>
    </cfRule>
  </conditionalFormatting>
  <conditionalFormatting sqref="G27:G46">
    <cfRule type="cellIs" dxfId="32" priority="12" operator="greaterThan">
      <formula>$G$47</formula>
    </cfRule>
  </conditionalFormatting>
  <conditionalFormatting sqref="H27:H46">
    <cfRule type="cellIs" dxfId="31" priority="11" operator="greaterThan">
      <formula>$H$47</formula>
    </cfRule>
  </conditionalFormatting>
  <conditionalFormatting sqref="I27:I46">
    <cfRule type="cellIs" dxfId="30" priority="10" operator="greaterThan">
      <formula>$I$47</formula>
    </cfRule>
  </conditionalFormatting>
  <conditionalFormatting sqref="K27:K46">
    <cfRule type="cellIs" dxfId="29" priority="9" operator="greaterThan">
      <formula>$K$47</formula>
    </cfRule>
  </conditionalFormatting>
  <conditionalFormatting sqref="L27:L46">
    <cfRule type="cellIs" dxfId="28" priority="8" operator="greaterThan">
      <formula>$L$47</formula>
    </cfRule>
  </conditionalFormatting>
  <conditionalFormatting sqref="M27:M46">
    <cfRule type="cellIs" dxfId="27" priority="7" operator="greaterThan">
      <formula>$M$47</formula>
    </cfRule>
  </conditionalFormatting>
  <conditionalFormatting sqref="P27:P46">
    <cfRule type="cellIs" dxfId="26" priority="6" operator="greaterThan">
      <formula>$P$47</formula>
    </cfRule>
  </conditionalFormatting>
  <conditionalFormatting sqref="R27:R46">
    <cfRule type="cellIs" dxfId="25" priority="5" operator="greaterThan">
      <formula>$R$47</formula>
    </cfRule>
  </conditionalFormatting>
  <conditionalFormatting sqref="S27:S46">
    <cfRule type="cellIs" dxfId="24" priority="4" operator="greaterThan">
      <formula>$S$47</formula>
    </cfRule>
  </conditionalFormatting>
  <conditionalFormatting sqref="T27:T46">
    <cfRule type="cellIs" dxfId="23" priority="3" operator="greaterThan">
      <formula>$T$47</formula>
    </cfRule>
  </conditionalFormatting>
  <conditionalFormatting sqref="U27:U46">
    <cfRule type="cellIs" dxfId="22" priority="2" operator="greaterThan">
      <formula>$U$47</formula>
    </cfRule>
  </conditionalFormatting>
  <conditionalFormatting sqref="H5:J5">
    <cfRule type="cellIs" dxfId="21" priority="1" operator="lessThan">
      <formula>5</formula>
    </cfRule>
  </conditionalFormatting>
  <dataValidations count="2">
    <dataValidation type="list" allowBlank="1" showInputMessage="1" showErrorMessage="1" sqref="H3:J3" xr:uid="{00000000-0002-0000-0500-000000000000}">
      <formula1>$AD$2:$AD$4</formula1>
    </dataValidation>
    <dataValidation type="list" showInputMessage="1" sqref="C23:U23" xr:uid="{00000000-0002-0000-0500-000001000000}">
      <formula1>$AB$2:$AB$7</formula1>
    </dataValidation>
  </dataValidations>
  <pageMargins left="0.7" right="0.7" top="0.75" bottom="0.75" header="0.3" footer="0.3"/>
  <pageSetup paperSize="9" orientation="portrait" verticalDpi="0"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AF47"/>
  <sheetViews>
    <sheetView topLeftCell="A10" zoomScale="90" zoomScaleNormal="90" workbookViewId="0">
      <selection activeCell="F18" sqref="F18"/>
    </sheetView>
  </sheetViews>
  <sheetFormatPr defaultColWidth="13.1796875" defaultRowHeight="12.5" x14ac:dyDescent="0.35"/>
  <cols>
    <col min="1" max="2" width="13.1796875" style="12"/>
    <col min="3" max="3" width="18.7265625" style="12" bestFit="1" customWidth="1"/>
    <col min="4" max="4" width="20.26953125" style="12" bestFit="1" customWidth="1"/>
    <col min="5" max="22" width="21.26953125" style="12" customWidth="1"/>
    <col min="23" max="27" width="13.1796875" style="12"/>
    <col min="28" max="32" width="13.1796875" style="17"/>
    <col min="33" max="16384" width="13.1796875" style="12"/>
  </cols>
  <sheetData>
    <row r="1" spans="1:32" ht="14" x14ac:dyDescent="0.3">
      <c r="A1" s="85" t="s">
        <v>43</v>
      </c>
      <c r="B1" s="85"/>
      <c r="C1" s="98" t="str">
        <f>'Bolton Hill'!C1:E1</f>
        <v>PAN-008803</v>
      </c>
      <c r="D1" s="98"/>
      <c r="E1" s="98"/>
      <c r="F1" s="85" t="s">
        <v>47</v>
      </c>
      <c r="G1" s="85"/>
      <c r="H1" s="99" t="str">
        <f>'Bolton Hill'!H1:J1</f>
        <v>49.9 ha</v>
      </c>
      <c r="I1" s="99"/>
      <c r="J1" s="99"/>
      <c r="AB1" s="45"/>
      <c r="AC1" s="45"/>
      <c r="AD1" s="45"/>
      <c r="AE1" s="45" t="s">
        <v>91</v>
      </c>
      <c r="AF1" s="45" t="s">
        <v>92</v>
      </c>
    </row>
    <row r="2" spans="1:32" ht="14" x14ac:dyDescent="0.3">
      <c r="A2" s="85" t="s">
        <v>106</v>
      </c>
      <c r="B2" s="85"/>
      <c r="C2" s="100" t="str">
        <f>'Bolton Hill'!C2:E2</f>
        <v>RP3596ET</v>
      </c>
      <c r="D2" s="98"/>
      <c r="E2" s="98"/>
      <c r="F2" s="85" t="s">
        <v>52</v>
      </c>
      <c r="G2" s="85"/>
      <c r="H2" s="88" t="s">
        <v>117</v>
      </c>
      <c r="I2" s="88"/>
      <c r="J2" s="88"/>
      <c r="AB2" s="46" t="s">
        <v>61</v>
      </c>
      <c r="AC2" s="46" t="s">
        <v>80</v>
      </c>
      <c r="AD2" s="45" t="s">
        <v>88</v>
      </c>
      <c r="AE2" s="45" t="s">
        <v>73</v>
      </c>
      <c r="AF2" s="45">
        <v>8.4</v>
      </c>
    </row>
    <row r="3" spans="1:32" ht="14" x14ac:dyDescent="0.3">
      <c r="A3" s="96" t="s">
        <v>44</v>
      </c>
      <c r="B3" s="97"/>
      <c r="C3" s="99" t="str">
        <f>'Bolton Hill'!C3:E3</f>
        <v>Mr Bryan Llewellyn</v>
      </c>
      <c r="D3" s="99"/>
      <c r="E3" s="99"/>
      <c r="F3" s="85" t="s">
        <v>107</v>
      </c>
      <c r="G3" s="85"/>
      <c r="H3" s="88" t="s">
        <v>90</v>
      </c>
      <c r="I3" s="88"/>
      <c r="J3" s="88"/>
      <c r="AB3" s="46" t="s">
        <v>62</v>
      </c>
      <c r="AC3" s="46" t="s">
        <v>81</v>
      </c>
      <c r="AD3" s="45" t="s">
        <v>89</v>
      </c>
      <c r="AE3" s="45" t="s">
        <v>74</v>
      </c>
      <c r="AF3" s="45">
        <v>8.6</v>
      </c>
    </row>
    <row r="4" spans="1:32" ht="14" x14ac:dyDescent="0.3">
      <c r="A4" s="85" t="s">
        <v>0</v>
      </c>
      <c r="B4" s="85"/>
      <c r="C4" s="99" t="str">
        <f>'Bolton Hill'!C4:E4</f>
        <v>Abergelli Farm, Felindre, Swansea, SA5 7NN</v>
      </c>
      <c r="D4" s="99"/>
      <c r="E4" s="99"/>
      <c r="F4" s="87" t="s">
        <v>1</v>
      </c>
      <c r="G4" s="87"/>
      <c r="H4" s="88" t="s">
        <v>127</v>
      </c>
      <c r="I4" s="88"/>
      <c r="J4" s="88"/>
      <c r="AB4" s="46" t="s">
        <v>57</v>
      </c>
      <c r="AC4" s="47" t="s">
        <v>82</v>
      </c>
      <c r="AD4" s="45" t="s">
        <v>90</v>
      </c>
      <c r="AE4" s="45" t="s">
        <v>75</v>
      </c>
      <c r="AF4" s="45">
        <v>8.8000000000000007</v>
      </c>
    </row>
    <row r="5" spans="1:32" ht="14" x14ac:dyDescent="0.3">
      <c r="A5" s="85" t="s">
        <v>51</v>
      </c>
      <c r="B5" s="85"/>
      <c r="C5" s="99" t="str">
        <f>'Bolton Hill'!C5:E5</f>
        <v>Rhiannon Smith</v>
      </c>
      <c r="D5" s="99"/>
      <c r="E5" s="99"/>
      <c r="F5" s="85" t="s">
        <v>45</v>
      </c>
      <c r="G5" s="85"/>
      <c r="H5" s="88">
        <v>6.59</v>
      </c>
      <c r="I5" s="88"/>
      <c r="J5" s="88"/>
      <c r="AB5" s="46" t="s">
        <v>58</v>
      </c>
      <c r="AC5" s="47" t="s">
        <v>83</v>
      </c>
      <c r="AD5" s="45"/>
      <c r="AE5" s="45" t="s">
        <v>93</v>
      </c>
      <c r="AF5" s="45">
        <v>15.1</v>
      </c>
    </row>
    <row r="6" spans="1:32" s="17" customFormat="1" ht="14" x14ac:dyDescent="0.3">
      <c r="A6" s="13"/>
      <c r="B6" s="13"/>
      <c r="C6" s="14"/>
      <c r="D6" s="14"/>
      <c r="E6" s="14"/>
      <c r="F6" s="15"/>
      <c r="G6" s="15"/>
      <c r="H6" s="16"/>
      <c r="I6" s="16"/>
      <c r="J6" s="16"/>
      <c r="AB6" s="48" t="s">
        <v>59</v>
      </c>
      <c r="AC6" s="49" t="s">
        <v>84</v>
      </c>
      <c r="AD6" s="50"/>
      <c r="AE6" s="50" t="s">
        <v>76</v>
      </c>
      <c r="AF6" s="50">
        <v>1.4</v>
      </c>
    </row>
    <row r="7" spans="1:32" s="32" customFormat="1" ht="14" x14ac:dyDescent="0.3">
      <c r="A7" s="86" t="s">
        <v>68</v>
      </c>
      <c r="B7" s="86"/>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51"/>
      <c r="AD7" s="45"/>
      <c r="AE7" s="45" t="s">
        <v>97</v>
      </c>
      <c r="AF7" s="45">
        <v>1.7</v>
      </c>
    </row>
    <row r="8" spans="1:32" ht="14" x14ac:dyDescent="0.3">
      <c r="A8" s="85" t="s">
        <v>2</v>
      </c>
      <c r="B8" s="85"/>
      <c r="C8" s="56">
        <f>'Bolton Hill'!C8</f>
        <v>1294</v>
      </c>
      <c r="D8" s="56">
        <f>'Bolton Hill'!D8</f>
        <v>2225</v>
      </c>
      <c r="E8" s="56">
        <f>'Bolton Hill'!E8</f>
        <v>3210</v>
      </c>
      <c r="F8" s="56">
        <f>'Bolton Hill'!F8</f>
        <v>3732</v>
      </c>
      <c r="G8" s="56">
        <f>'Bolton Hill'!G8</f>
        <v>4144</v>
      </c>
      <c r="H8" s="56">
        <f>'Bolton Hill'!H8</f>
        <v>5867</v>
      </c>
      <c r="I8" s="56">
        <f>'Bolton Hill'!I8</f>
        <v>1808</v>
      </c>
      <c r="J8" s="56">
        <f>'Bolton Hill'!J8</f>
        <v>16</v>
      </c>
      <c r="K8" s="56">
        <f>'Bolton Hill'!K8</f>
        <v>17</v>
      </c>
      <c r="L8" s="56">
        <f>'Bolton Hill'!L8</f>
        <v>18</v>
      </c>
      <c r="M8" s="56">
        <f>'Bolton Hill'!M8</f>
        <v>24</v>
      </c>
      <c r="N8" s="56">
        <f>'Bolton Hill'!N8</f>
        <v>25</v>
      </c>
      <c r="O8" s="56">
        <f>'Bolton Hill'!O8</f>
        <v>26</v>
      </c>
      <c r="P8" s="56">
        <f>'Bolton Hill'!P8</f>
        <v>27</v>
      </c>
      <c r="Q8" s="56">
        <f>'Bolton Hill'!Q8</f>
        <v>33</v>
      </c>
      <c r="R8" s="56">
        <f>'Bolton Hill'!R8</f>
        <v>34</v>
      </c>
      <c r="S8" s="56">
        <f>'Bolton Hill'!S8</f>
        <v>35</v>
      </c>
      <c r="T8" s="56" t="str">
        <f>'Bolton Hill'!T8</f>
        <v>36a</v>
      </c>
      <c r="U8" s="56">
        <f>'Bolton Hill'!U8</f>
        <v>37</v>
      </c>
      <c r="V8" s="56">
        <f>'Bolton Hill'!V8</f>
        <v>0</v>
      </c>
      <c r="AB8" s="52"/>
      <c r="AC8" s="51"/>
      <c r="AD8" s="45"/>
      <c r="AE8" s="45" t="s">
        <v>98</v>
      </c>
      <c r="AF8" s="45">
        <v>2.1</v>
      </c>
    </row>
    <row r="9" spans="1:32" ht="14" x14ac:dyDescent="0.3">
      <c r="A9" s="85" t="s">
        <v>3</v>
      </c>
      <c r="B9" s="85"/>
      <c r="C9" s="56" t="str">
        <f>'Bolton Hill'!C9</f>
        <v>M</v>
      </c>
      <c r="D9" s="56" t="str">
        <f>'Bolton Hill'!D9</f>
        <v>M</v>
      </c>
      <c r="E9" s="56" t="str">
        <f>'Bolton Hill'!E9</f>
        <v>M</v>
      </c>
      <c r="F9" s="56" t="str">
        <f>'Bolton Hill'!F9</f>
        <v>M</v>
      </c>
      <c r="G9" s="56" t="str">
        <f>'Bolton Hill'!G9</f>
        <v>M</v>
      </c>
      <c r="H9" s="56" t="str">
        <f>'Bolton Hill'!H9</f>
        <v>M</v>
      </c>
      <c r="I9" s="56" t="str">
        <f>'Bolton Hill'!I9</f>
        <v>M</v>
      </c>
      <c r="J9" s="56" t="str">
        <f>'Bolton Hill'!J9</f>
        <v>M</v>
      </c>
      <c r="K9" s="56" t="str">
        <f>'Bolton Hill'!K9</f>
        <v>M</v>
      </c>
      <c r="L9" s="56" t="str">
        <f>'Bolton Hill'!L9</f>
        <v>M</v>
      </c>
      <c r="M9" s="56" t="str">
        <f>'Bolton Hill'!M9</f>
        <v>M</v>
      </c>
      <c r="N9" s="56" t="str">
        <f>'Bolton Hill'!N9</f>
        <v>M</v>
      </c>
      <c r="O9" s="56" t="str">
        <f>'Bolton Hill'!O9</f>
        <v>M</v>
      </c>
      <c r="P9" s="56" t="str">
        <f>'Bolton Hill'!P9</f>
        <v>M</v>
      </c>
      <c r="Q9" s="56" t="str">
        <f>'Bolton Hill'!Q9</f>
        <v>M</v>
      </c>
      <c r="R9" s="56" t="str">
        <f>'Bolton Hill'!R9</f>
        <v>M</v>
      </c>
      <c r="S9" s="56" t="str">
        <f>'Bolton Hill'!S9</f>
        <v>M</v>
      </c>
      <c r="T9" s="56" t="str">
        <f>'Bolton Hill'!T9</f>
        <v>M</v>
      </c>
      <c r="U9" s="56" t="str">
        <f>'Bolton Hill'!U9</f>
        <v>M</v>
      </c>
      <c r="V9" s="56">
        <f>'Bolton Hill'!V9</f>
        <v>0</v>
      </c>
      <c r="AB9" s="46"/>
      <c r="AC9" s="51"/>
      <c r="AD9" s="45"/>
      <c r="AE9" s="45" t="s">
        <v>77</v>
      </c>
      <c r="AF9" s="45">
        <v>5.9</v>
      </c>
    </row>
    <row r="10" spans="1:32" ht="14" x14ac:dyDescent="0.3">
      <c r="A10" s="85" t="s">
        <v>4</v>
      </c>
      <c r="B10" s="85"/>
      <c r="C10" s="56">
        <f>'Bolton Hill'!C10</f>
        <v>7</v>
      </c>
      <c r="D10" s="56">
        <f>'Bolton Hill'!D10</f>
        <v>7.6</v>
      </c>
      <c r="E10" s="56">
        <f>'Bolton Hill'!E10</f>
        <v>7.3</v>
      </c>
      <c r="F10" s="56">
        <f>'Bolton Hill'!F10</f>
        <v>7.5</v>
      </c>
      <c r="G10" s="56">
        <f>'Bolton Hill'!G10</f>
        <v>7.7</v>
      </c>
      <c r="H10" s="56">
        <f>'Bolton Hill'!H10</f>
        <v>7.9</v>
      </c>
      <c r="I10" s="56">
        <f>'Bolton Hill'!I10</f>
        <v>6.4</v>
      </c>
      <c r="J10" s="56">
        <f>'Bolton Hill'!J10</f>
        <v>8.4</v>
      </c>
      <c r="K10" s="56">
        <f>'Bolton Hill'!K10</f>
        <v>8.4</v>
      </c>
      <c r="L10" s="56">
        <f>'Bolton Hill'!L10</f>
        <v>8.6</v>
      </c>
      <c r="M10" s="56">
        <f>'Bolton Hill'!M10</f>
        <v>8.1999999999999993</v>
      </c>
      <c r="N10" s="56">
        <f>'Bolton Hill'!N10</f>
        <v>8.1999999999999993</v>
      </c>
      <c r="O10" s="56">
        <f>'Bolton Hill'!O10</f>
        <v>7.6</v>
      </c>
      <c r="P10" s="56">
        <f>'Bolton Hill'!P10</f>
        <v>7.2</v>
      </c>
      <c r="Q10" s="56">
        <f>'Bolton Hill'!Q10</f>
        <v>7.1</v>
      </c>
      <c r="R10" s="56">
        <f>'Bolton Hill'!R10</f>
        <v>7.1</v>
      </c>
      <c r="S10" s="56">
        <f>'Bolton Hill'!S10</f>
        <v>7</v>
      </c>
      <c r="T10" s="56">
        <f>'Bolton Hill'!T10</f>
        <v>7.9</v>
      </c>
      <c r="U10" s="56">
        <f>'Bolton Hill'!U10</f>
        <v>8</v>
      </c>
      <c r="V10" s="56">
        <f>'Bolton Hill'!V10</f>
        <v>0</v>
      </c>
      <c r="AB10" s="46"/>
      <c r="AC10" s="51"/>
      <c r="AD10" s="45"/>
      <c r="AE10" s="45" t="s">
        <v>78</v>
      </c>
      <c r="AF10" s="45">
        <v>1.4</v>
      </c>
    </row>
    <row r="11" spans="1:32" ht="13" x14ac:dyDescent="0.35">
      <c r="A11" s="85" t="s">
        <v>5</v>
      </c>
      <c r="B11" s="85"/>
      <c r="C11" s="56">
        <f>'Bolton Hill'!C11</f>
        <v>0</v>
      </c>
      <c r="D11" s="56">
        <f>'Bolton Hill'!D11</f>
        <v>0</v>
      </c>
      <c r="E11" s="56">
        <f>'Bolton Hill'!E11</f>
        <v>0</v>
      </c>
      <c r="F11" s="56">
        <f>'Bolton Hill'!F11</f>
        <v>0</v>
      </c>
      <c r="G11" s="56">
        <f>'Bolton Hill'!G11</f>
        <v>0</v>
      </c>
      <c r="H11" s="56">
        <f>'Bolton Hill'!H11</f>
        <v>0</v>
      </c>
      <c r="I11" s="56">
        <f>'Bolton Hill'!I11</f>
        <v>2</v>
      </c>
      <c r="J11" s="56">
        <f>'Bolton Hill'!J11</f>
        <v>1</v>
      </c>
      <c r="K11" s="56">
        <f>'Bolton Hill'!K11</f>
        <v>0</v>
      </c>
      <c r="L11" s="56">
        <f>'Bolton Hill'!L11</f>
        <v>1</v>
      </c>
      <c r="M11" s="56">
        <f>'Bolton Hill'!M11</f>
        <v>0</v>
      </c>
      <c r="N11" s="56">
        <f>'Bolton Hill'!N11</f>
        <v>0</v>
      </c>
      <c r="O11" s="56">
        <f>'Bolton Hill'!O11</f>
        <v>1</v>
      </c>
      <c r="P11" s="56">
        <f>'Bolton Hill'!P11</f>
        <v>1</v>
      </c>
      <c r="Q11" s="56">
        <f>'Bolton Hill'!Q11</f>
        <v>1</v>
      </c>
      <c r="R11" s="56">
        <f>'Bolton Hill'!R11</f>
        <v>1</v>
      </c>
      <c r="S11" s="56">
        <f>'Bolton Hill'!S11</f>
        <v>0</v>
      </c>
      <c r="T11" s="56">
        <f>'Bolton Hill'!T11</f>
        <v>0</v>
      </c>
      <c r="U11" s="56">
        <f>'Bolton Hill'!U11</f>
        <v>0</v>
      </c>
      <c r="V11" s="56">
        <f>'Bolton Hill'!V11</f>
        <v>0</v>
      </c>
      <c r="AB11" s="12"/>
      <c r="AC11" s="12"/>
      <c r="AD11" s="12"/>
      <c r="AE11" s="12"/>
      <c r="AF11" s="12"/>
    </row>
    <row r="12" spans="1:32" ht="14" x14ac:dyDescent="0.3">
      <c r="A12" s="85" t="s">
        <v>6</v>
      </c>
      <c r="B12" s="85"/>
      <c r="C12" s="56">
        <f>'Bolton Hill'!C12</f>
        <v>1</v>
      </c>
      <c r="D12" s="56">
        <f>'Bolton Hill'!D12</f>
        <v>1</v>
      </c>
      <c r="E12" s="56">
        <f>'Bolton Hill'!E12</f>
        <v>1</v>
      </c>
      <c r="F12" s="56">
        <f>'Bolton Hill'!F12</f>
        <v>1</v>
      </c>
      <c r="G12" s="56">
        <f>'Bolton Hill'!G12</f>
        <v>1</v>
      </c>
      <c r="H12" s="56">
        <f>'Bolton Hill'!H12</f>
        <v>1</v>
      </c>
      <c r="I12" s="56">
        <f>'Bolton Hill'!I12</f>
        <v>2</v>
      </c>
      <c r="J12" s="56">
        <f>'Bolton Hill'!J12</f>
        <v>1</v>
      </c>
      <c r="K12" s="56">
        <f>'Bolton Hill'!K12</f>
        <v>1</v>
      </c>
      <c r="L12" s="56">
        <f>'Bolton Hill'!L12</f>
        <v>1</v>
      </c>
      <c r="M12" s="56">
        <f>'Bolton Hill'!M12</f>
        <v>1</v>
      </c>
      <c r="N12" s="56">
        <f>'Bolton Hill'!N12</f>
        <v>1</v>
      </c>
      <c r="O12" s="56">
        <f>'Bolton Hill'!O12</f>
        <v>2</v>
      </c>
      <c r="P12" s="56">
        <f>'Bolton Hill'!P12</f>
        <v>1</v>
      </c>
      <c r="Q12" s="56">
        <f>'Bolton Hill'!Q12</f>
        <v>1</v>
      </c>
      <c r="R12" s="56">
        <f>'Bolton Hill'!R12</f>
        <v>2</v>
      </c>
      <c r="S12" s="56">
        <f>'Bolton Hill'!S12</f>
        <v>1</v>
      </c>
      <c r="T12" s="56">
        <f>'Bolton Hill'!T12</f>
        <v>1</v>
      </c>
      <c r="U12" s="56">
        <f>'Bolton Hill'!U12</f>
        <v>1</v>
      </c>
      <c r="V12" s="56">
        <f>'Bolton Hill'!V12</f>
        <v>0</v>
      </c>
      <c r="AB12" s="46"/>
      <c r="AC12" s="51"/>
      <c r="AD12" s="45"/>
      <c r="AE12" s="45"/>
      <c r="AF12" s="45"/>
    </row>
    <row r="13" spans="1:32" ht="14" x14ac:dyDescent="0.3">
      <c r="A13" s="85" t="s">
        <v>7</v>
      </c>
      <c r="B13" s="85"/>
      <c r="C13" s="56">
        <f>'Bolton Hill'!C13</f>
        <v>2</v>
      </c>
      <c r="D13" s="56">
        <f>'Bolton Hill'!D13</f>
        <v>3</v>
      </c>
      <c r="E13" s="56">
        <f>'Bolton Hill'!E13</f>
        <v>2</v>
      </c>
      <c r="F13" s="56">
        <f>'Bolton Hill'!F13</f>
        <v>2</v>
      </c>
      <c r="G13" s="56">
        <f>'Bolton Hill'!G13</f>
        <v>3</v>
      </c>
      <c r="H13" s="56">
        <f>'Bolton Hill'!H13</f>
        <v>3</v>
      </c>
      <c r="I13" s="56">
        <f>'Bolton Hill'!I13</f>
        <v>4</v>
      </c>
      <c r="J13" s="56">
        <f>'Bolton Hill'!J13</f>
        <v>6</v>
      </c>
      <c r="K13" s="56">
        <f>'Bolton Hill'!K13</f>
        <v>5</v>
      </c>
      <c r="L13" s="56">
        <f>'Bolton Hill'!L13</f>
        <v>6</v>
      </c>
      <c r="M13" s="56">
        <f>'Bolton Hill'!M13</f>
        <v>3</v>
      </c>
      <c r="N13" s="56">
        <f>'Bolton Hill'!N13</f>
        <v>4</v>
      </c>
      <c r="O13" s="56">
        <f>'Bolton Hill'!O13</f>
        <v>5</v>
      </c>
      <c r="P13" s="56">
        <f>'Bolton Hill'!P13</f>
        <v>4</v>
      </c>
      <c r="Q13" s="56">
        <f>'Bolton Hill'!Q13</f>
        <v>5</v>
      </c>
      <c r="R13" s="56">
        <f>'Bolton Hill'!R13</f>
        <v>6</v>
      </c>
      <c r="S13" s="56">
        <f>'Bolton Hill'!S13</f>
        <v>5</v>
      </c>
      <c r="T13" s="56">
        <f>'Bolton Hill'!T13</f>
        <v>3</v>
      </c>
      <c r="U13" s="56">
        <f>'Bolton Hill'!U13</f>
        <v>3</v>
      </c>
      <c r="V13" s="56">
        <f>'Bolton Hill'!V13</f>
        <v>0</v>
      </c>
      <c r="AB13" s="46"/>
      <c r="AC13" s="51"/>
      <c r="AD13" s="45"/>
      <c r="AE13" s="45"/>
      <c r="AF13" s="45"/>
    </row>
    <row r="14" spans="1:32" ht="13" x14ac:dyDescent="0.35">
      <c r="A14" s="95" t="s">
        <v>8</v>
      </c>
      <c r="B14" s="95"/>
      <c r="C14" s="57" t="str">
        <f>'Bolton Hill'!C14</f>
        <v>Grass Silage (25% DM)</v>
      </c>
      <c r="D14" s="57" t="str">
        <f>'Bolton Hill'!D14</f>
        <v>Grass Silage (25% DM)</v>
      </c>
      <c r="E14" s="57" t="str">
        <f>'Bolton Hill'!E14</f>
        <v>Grass Silage (25% DM)</v>
      </c>
      <c r="F14" s="57" t="str">
        <f>'Bolton Hill'!F14</f>
        <v>Grass Silage (25% DM)</v>
      </c>
      <c r="G14" s="57" t="str">
        <f>'Bolton Hill'!G14</f>
        <v>Grass Silage (25% DM)</v>
      </c>
      <c r="H14" s="57" t="str">
        <f>'Bolton Hill'!H14</f>
        <v>Grass Silage (25% DM)</v>
      </c>
      <c r="I14" s="57" t="str">
        <f>'Bolton Hill'!I14</f>
        <v>Grass Silage (25% DM)</v>
      </c>
      <c r="J14" s="57" t="str">
        <f>'Bolton Hill'!J14</f>
        <v>Grass Silage (25% DM)</v>
      </c>
      <c r="K14" s="57" t="str">
        <f>'Bolton Hill'!K14</f>
        <v>Grass Silage (25% DM)</v>
      </c>
      <c r="L14" s="57" t="str">
        <f>'Bolton Hill'!L14</f>
        <v>Grass Silage (25% DM)</v>
      </c>
      <c r="M14" s="57" t="str">
        <f>'Bolton Hill'!M14</f>
        <v>Grass Silage (25% DM)</v>
      </c>
      <c r="N14" s="57" t="str">
        <f>'Bolton Hill'!N14</f>
        <v>Grass Silage (25% DM)</v>
      </c>
      <c r="O14" s="57" t="str">
        <f>'Bolton Hill'!O14</f>
        <v>Grass Silage (25% DM)</v>
      </c>
      <c r="P14" s="57" t="str">
        <f>'Bolton Hill'!P14</f>
        <v>Grass Silage (25% DM)</v>
      </c>
      <c r="Q14" s="57" t="str">
        <f>'Bolton Hill'!Q14</f>
        <v>Grass Silage (25% DM)</v>
      </c>
      <c r="R14" s="57" t="str">
        <f>'Bolton Hill'!R14</f>
        <v>Grass Silage (25% DM)</v>
      </c>
      <c r="S14" s="57" t="str">
        <f>'Bolton Hill'!S14</f>
        <v>Grass Silage (25% DM)</v>
      </c>
      <c r="T14" s="57" t="str">
        <f>'Bolton Hill'!T14</f>
        <v>Grass Silage (25% DM)</v>
      </c>
      <c r="U14" s="57" t="str">
        <f>'Bolton Hill'!U14</f>
        <v>Grass Silage (25% DM)</v>
      </c>
      <c r="V14" s="57">
        <f>'Bolton Hill'!V14</f>
        <v>0</v>
      </c>
    </row>
    <row r="15" spans="1:32" ht="13" x14ac:dyDescent="0.35">
      <c r="A15" s="87" t="s">
        <v>9</v>
      </c>
      <c r="B15" s="87"/>
      <c r="C15" s="56">
        <f>'Bolton Hill'!C15</f>
        <v>32</v>
      </c>
      <c r="D15" s="56">
        <f>'Bolton Hill'!D15</f>
        <v>32</v>
      </c>
      <c r="E15" s="56">
        <f>'Bolton Hill'!E15</f>
        <v>32</v>
      </c>
      <c r="F15" s="56">
        <f>'Bolton Hill'!F15</f>
        <v>32</v>
      </c>
      <c r="G15" s="56">
        <f>'Bolton Hill'!G15</f>
        <v>32</v>
      </c>
      <c r="H15" s="56">
        <f>'Bolton Hill'!H15</f>
        <v>32</v>
      </c>
      <c r="I15" s="56">
        <f>'Bolton Hill'!I15</f>
        <v>32</v>
      </c>
      <c r="J15" s="56">
        <f>'Bolton Hill'!J15</f>
        <v>32</v>
      </c>
      <c r="K15" s="56">
        <f>'Bolton Hill'!K15</f>
        <v>32</v>
      </c>
      <c r="L15" s="56">
        <f>'Bolton Hill'!L15</f>
        <v>32</v>
      </c>
      <c r="M15" s="56">
        <f>'Bolton Hill'!M15</f>
        <v>32</v>
      </c>
      <c r="N15" s="56">
        <f>'Bolton Hill'!N15</f>
        <v>32</v>
      </c>
      <c r="O15" s="56">
        <f>'Bolton Hill'!O15</f>
        <v>32</v>
      </c>
      <c r="P15" s="56">
        <f>'Bolton Hill'!P15</f>
        <v>32</v>
      </c>
      <c r="Q15" s="56">
        <f>'Bolton Hill'!Q15</f>
        <v>32</v>
      </c>
      <c r="R15" s="56">
        <f>'Bolton Hill'!R15</f>
        <v>32</v>
      </c>
      <c r="S15" s="56">
        <f>'Bolton Hill'!S15</f>
        <v>32</v>
      </c>
      <c r="T15" s="56">
        <f>'Bolton Hill'!T15</f>
        <v>32</v>
      </c>
      <c r="U15" s="56">
        <f>'Bolton Hill'!U15</f>
        <v>32</v>
      </c>
      <c r="V15" s="56">
        <f>'Bolton Hill'!V15</f>
        <v>0</v>
      </c>
    </row>
    <row r="16" spans="1:32" ht="13" x14ac:dyDescent="0.35">
      <c r="A16" s="95" t="s">
        <v>46</v>
      </c>
      <c r="B16" s="95"/>
      <c r="C16" s="57" t="str">
        <f>'Bolton Hill'!C16</f>
        <v>Medium/Clay</v>
      </c>
      <c r="D16" s="57" t="str">
        <f>'Bolton Hill'!D16</f>
        <v>Medium/Clay</v>
      </c>
      <c r="E16" s="57" t="str">
        <f>'Bolton Hill'!E16</f>
        <v>Medium/Clay</v>
      </c>
      <c r="F16" s="57" t="str">
        <f>'Bolton Hill'!F16</f>
        <v>Medium/Clay</v>
      </c>
      <c r="G16" s="57" t="str">
        <f>'Bolton Hill'!G16</f>
        <v>Medium/Clay</v>
      </c>
      <c r="H16" s="57" t="str">
        <f>'Bolton Hill'!H16</f>
        <v>Medium/Clay</v>
      </c>
      <c r="I16" s="57" t="str">
        <f>'Bolton Hill'!I16</f>
        <v>Medium/Clay</v>
      </c>
      <c r="J16" s="57" t="str">
        <f>'Bolton Hill'!J16</f>
        <v>Medium/Clay</v>
      </c>
      <c r="K16" s="57" t="str">
        <f>'Bolton Hill'!K16</f>
        <v>Medium/Clay</v>
      </c>
      <c r="L16" s="57" t="str">
        <f>'Bolton Hill'!L16</f>
        <v>Medium/Clay</v>
      </c>
      <c r="M16" s="57" t="str">
        <f>'Bolton Hill'!M16</f>
        <v>Medium/Clay</v>
      </c>
      <c r="N16" s="57" t="str">
        <f>'Bolton Hill'!N16</f>
        <v>Medium/Clay</v>
      </c>
      <c r="O16" s="57" t="str">
        <f>'Bolton Hill'!O16</f>
        <v>Medium/Clay</v>
      </c>
      <c r="P16" s="57" t="str">
        <f>'Bolton Hill'!P16</f>
        <v>Medium/Clay</v>
      </c>
      <c r="Q16" s="57" t="str">
        <f>'Bolton Hill'!Q16</f>
        <v>Medium/Clay</v>
      </c>
      <c r="R16" s="57" t="str">
        <f>'Bolton Hill'!R16</f>
        <v>Medium/Clay</v>
      </c>
      <c r="S16" s="57" t="str">
        <f>'Bolton Hill'!S16</f>
        <v>Medium/Clay</v>
      </c>
      <c r="T16" s="57" t="str">
        <f>'Bolton Hill'!T16</f>
        <v>Medium/Clay</v>
      </c>
      <c r="U16" s="57" t="str">
        <f>'Bolton Hill'!U16</f>
        <v>Medium/Clay</v>
      </c>
      <c r="V16" s="57">
        <f>'Bolton Hill'!V16</f>
        <v>0</v>
      </c>
    </row>
    <row r="17" spans="1:32" s="31" customFormat="1" ht="13" x14ac:dyDescent="0.35">
      <c r="A17" s="86" t="s">
        <v>79</v>
      </c>
      <c r="B17" s="86"/>
      <c r="C17" s="42">
        <f>IF(C$14="Winter wheat/barley",8.4,IF(C$14="Spring wheat/barley",8.6,IF(C$14="Winter/spring oats",8.8, IF(C$14="Oilseed Rape",15.1,IF(C$14="Grass fresh (15%-20% DM)",1.4,IF(C$14="Grass Silage (25% DM)",1.7,IF(C$14="Grass Silage (30%)",2.1,IF(C$14="Hay (86% DM)",5.9,IF(C$14="Maize",1.4,IF(C$14="Fodder beet",0.7,IF(C$14="Haylege (45% DM)",3.2,"0")))))))))))*C15</f>
        <v>54.4</v>
      </c>
      <c r="D17" s="42">
        <f t="shared" ref="D17:V17" si="0">IF(D$14="Winter wheat/barley",8.4,IF(D$14="Spring wheat/barley",8.6,IF(D$14="Winter/spring oats",8.8, IF(D$14="Oilseed Rape",15.1,IF(D$14="Grass fresh (15%-20% DM)",1.4,IF(D$14="Grass Silage (25% DM)",1.7,IF(D$14="Grass Silage (30%)",2.1,IF(D$14="Hay (86% DM)",5.9,IF(D$14="Maize",1.4,IF(D$14="Fodder beet",0.7,IF(D$14="Haylege (45% DM)",3.2,"0")))))))))))*D15</f>
        <v>54.4</v>
      </c>
      <c r="E17" s="42">
        <f t="shared" si="0"/>
        <v>54.4</v>
      </c>
      <c r="F17" s="42">
        <f t="shared" si="0"/>
        <v>54.4</v>
      </c>
      <c r="G17" s="42">
        <f t="shared" si="0"/>
        <v>54.4</v>
      </c>
      <c r="H17" s="42">
        <f t="shared" si="0"/>
        <v>54.4</v>
      </c>
      <c r="I17" s="42">
        <f t="shared" si="0"/>
        <v>54.4</v>
      </c>
      <c r="J17" s="42">
        <f t="shared" si="0"/>
        <v>54.4</v>
      </c>
      <c r="K17" s="42">
        <f t="shared" si="0"/>
        <v>54.4</v>
      </c>
      <c r="L17" s="42">
        <f t="shared" si="0"/>
        <v>54.4</v>
      </c>
      <c r="M17" s="42">
        <f t="shared" si="0"/>
        <v>54.4</v>
      </c>
      <c r="N17" s="42">
        <f t="shared" si="0"/>
        <v>54.4</v>
      </c>
      <c r="O17" s="42">
        <f t="shared" si="0"/>
        <v>54.4</v>
      </c>
      <c r="P17" s="42">
        <f t="shared" si="0"/>
        <v>54.4</v>
      </c>
      <c r="Q17" s="42">
        <f t="shared" si="0"/>
        <v>54.4</v>
      </c>
      <c r="R17" s="42">
        <f t="shared" si="0"/>
        <v>54.4</v>
      </c>
      <c r="S17" s="42">
        <f t="shared" si="0"/>
        <v>54.4</v>
      </c>
      <c r="T17" s="42">
        <f t="shared" si="0"/>
        <v>54.4</v>
      </c>
      <c r="U17" s="42">
        <f t="shared" si="0"/>
        <v>54.4</v>
      </c>
      <c r="V17" s="42">
        <f t="shared" si="0"/>
        <v>0</v>
      </c>
      <c r="AB17" s="53"/>
      <c r="AC17" s="53"/>
      <c r="AD17" s="53"/>
      <c r="AE17" s="53"/>
      <c r="AF17" s="53"/>
    </row>
    <row r="18" spans="1:32" s="31" customFormat="1" ht="15" customHeight="1" x14ac:dyDescent="0.35">
      <c r="A18" s="86" t="s">
        <v>23</v>
      </c>
      <c r="B18" s="86"/>
      <c r="C18" s="43">
        <f>$D27</f>
        <v>76.175749999999994</v>
      </c>
      <c r="D18" s="43">
        <f>$D28</f>
        <v>76.175749999999994</v>
      </c>
      <c r="E18" s="43">
        <f>$D29</f>
        <v>76.175749999999994</v>
      </c>
      <c r="F18" s="43">
        <f>$D30</f>
        <v>76.175749999999994</v>
      </c>
      <c r="G18" s="43">
        <f>$D31</f>
        <v>76.175749999999994</v>
      </c>
      <c r="H18" s="43">
        <f>$D32</f>
        <v>76.175749999999994</v>
      </c>
      <c r="I18" s="43">
        <f>$D33</f>
        <v>50.275995000000002</v>
      </c>
      <c r="J18" s="43">
        <f>$D34</f>
        <v>76.175749999999994</v>
      </c>
      <c r="K18" s="43">
        <f>$D35</f>
        <v>76.175749999999994</v>
      </c>
      <c r="L18" s="43">
        <f>$D36</f>
        <v>76.175749999999994</v>
      </c>
      <c r="M18" s="43">
        <f>$D37</f>
        <v>76.175749999999994</v>
      </c>
      <c r="N18" s="43">
        <f>$D38</f>
        <v>76.175749999999994</v>
      </c>
      <c r="O18" s="43">
        <f>$D39</f>
        <v>76.175749999999994</v>
      </c>
      <c r="P18" s="43">
        <f>$D40</f>
        <v>76.175749999999994</v>
      </c>
      <c r="Q18" s="43">
        <f>$D41</f>
        <v>76.175749999999994</v>
      </c>
      <c r="R18" s="43">
        <f>$D42</f>
        <v>76.175749999999994</v>
      </c>
      <c r="S18" s="43">
        <f>$D43</f>
        <v>76.175749999999994</v>
      </c>
      <c r="T18" s="43">
        <f>$D44</f>
        <v>76.175749999999994</v>
      </c>
      <c r="U18" s="43">
        <f>$D45</f>
        <v>76.175749999999994</v>
      </c>
      <c r="V18" s="43">
        <f>$D46</f>
        <v>0</v>
      </c>
      <c r="AB18" s="53"/>
      <c r="AC18" s="53"/>
      <c r="AD18" s="53"/>
      <c r="AE18" s="53"/>
      <c r="AF18" s="53"/>
    </row>
    <row r="19" spans="1:32" s="31" customFormat="1" ht="15" customHeight="1" x14ac:dyDescent="0.35">
      <c r="A19" s="86" t="s">
        <v>86</v>
      </c>
      <c r="B19" s="86"/>
      <c r="C19" s="43">
        <f>C18-C17</f>
        <v>21.775749999999995</v>
      </c>
      <c r="D19" s="43">
        <f t="shared" ref="D19:V19" si="1">D18-D17</f>
        <v>21.775749999999995</v>
      </c>
      <c r="E19" s="43">
        <f t="shared" si="1"/>
        <v>21.775749999999995</v>
      </c>
      <c r="F19" s="43">
        <f t="shared" si="1"/>
        <v>21.775749999999995</v>
      </c>
      <c r="G19" s="43">
        <f t="shared" si="1"/>
        <v>21.775749999999995</v>
      </c>
      <c r="H19" s="43">
        <f t="shared" si="1"/>
        <v>21.775749999999995</v>
      </c>
      <c r="I19" s="43">
        <f t="shared" si="1"/>
        <v>-4.1240049999999968</v>
      </c>
      <c r="J19" s="43">
        <f t="shared" si="1"/>
        <v>21.775749999999995</v>
      </c>
      <c r="K19" s="43">
        <f t="shared" si="1"/>
        <v>21.775749999999995</v>
      </c>
      <c r="L19" s="43">
        <f t="shared" si="1"/>
        <v>21.775749999999995</v>
      </c>
      <c r="M19" s="43">
        <f t="shared" si="1"/>
        <v>21.775749999999995</v>
      </c>
      <c r="N19" s="43">
        <f t="shared" si="1"/>
        <v>21.775749999999995</v>
      </c>
      <c r="O19" s="43">
        <f t="shared" si="1"/>
        <v>21.775749999999995</v>
      </c>
      <c r="P19" s="43">
        <f t="shared" si="1"/>
        <v>21.775749999999995</v>
      </c>
      <c r="Q19" s="43">
        <f t="shared" si="1"/>
        <v>21.775749999999995</v>
      </c>
      <c r="R19" s="43">
        <f t="shared" si="1"/>
        <v>21.775749999999995</v>
      </c>
      <c r="S19" s="43">
        <f t="shared" si="1"/>
        <v>21.775749999999995</v>
      </c>
      <c r="T19" s="43">
        <f t="shared" si="1"/>
        <v>21.775749999999995</v>
      </c>
      <c r="U19" s="43">
        <f t="shared" si="1"/>
        <v>21.775749999999995</v>
      </c>
      <c r="V19" s="43">
        <f t="shared" si="1"/>
        <v>0</v>
      </c>
      <c r="AB19" s="53"/>
      <c r="AC19" s="53"/>
      <c r="AD19" s="53"/>
      <c r="AE19" s="53"/>
      <c r="AF19" s="53"/>
    </row>
    <row r="20" spans="1:32" s="31" customFormat="1" ht="15" customHeight="1" x14ac:dyDescent="0.35">
      <c r="A20" s="86" t="s">
        <v>87</v>
      </c>
      <c r="B20" s="86"/>
      <c r="C20" s="44" t="str">
        <f>IF($B27="","",IF(C$19&gt;=0,"INCREASE","DECREASE"))</f>
        <v>INCREASE</v>
      </c>
      <c r="D20" s="44" t="str">
        <f>IF($B28="","",IF(D$19&gt;=0,"INCREASE","DECREASE"))</f>
        <v>INCREASE</v>
      </c>
      <c r="E20" s="44" t="str">
        <f>IF($B29="","",IF(E$19&gt;=0,"INCREASE","DECREASE"))</f>
        <v>INCREASE</v>
      </c>
      <c r="F20" s="44" t="str">
        <f>IF($B30="","",IF(F$19&gt;=0,"INCREASE","DECREASE"))</f>
        <v>INCREASE</v>
      </c>
      <c r="G20" s="44" t="str">
        <f>IF($B31="","",IF(G$19&gt;=0,"INCREASE","DECREASE"))</f>
        <v>INCREASE</v>
      </c>
      <c r="H20" s="44" t="str">
        <f>IF($B32="","",IF(H$19&gt;=0,"INCREASE","DECREASE"))</f>
        <v>INCREASE</v>
      </c>
      <c r="I20" s="44" t="str">
        <f>IF($B33="","",IF(I$19&gt;=0,"INCREASE","DECREASE"))</f>
        <v>DECREASE</v>
      </c>
      <c r="J20" s="44" t="str">
        <f>IF($B34="","",IF(J$19&gt;=0,"INCREASE","DECREASE"))</f>
        <v>INCREASE</v>
      </c>
      <c r="K20" s="44" t="str">
        <f>IF($B35="","",IF(K$19&gt;=0,"INCREASE","DECREASE"))</f>
        <v>INCREASE</v>
      </c>
      <c r="L20" s="44" t="str">
        <f>IF($B36="","",IF(L$19&gt;=0,"INCREASE","DECREASE"))</f>
        <v>INCREASE</v>
      </c>
      <c r="M20" s="44" t="str">
        <f>IF($B37="","",IF(M$19&gt;=0,"INCREASE","DECREASE"))</f>
        <v>INCREASE</v>
      </c>
      <c r="N20" s="44" t="str">
        <f>IF($B38="","",IF(N$19&gt;=0,"INCREASE","DECREASE"))</f>
        <v>INCREASE</v>
      </c>
      <c r="O20" s="44" t="str">
        <f>IF($B39="","",IF(O$19&gt;=0,"INCREASE","DECREASE"))</f>
        <v>INCREASE</v>
      </c>
      <c r="P20" s="44" t="str">
        <f>IF($B40="","",IF(P$19&gt;=0,"INCREASE","DECREASE"))</f>
        <v>INCREASE</v>
      </c>
      <c r="Q20" s="44" t="str">
        <f>IF($B41="","",IF(Q$19&gt;=0,"INCREASE","DECREASE"))</f>
        <v>INCREASE</v>
      </c>
      <c r="R20" s="44" t="str">
        <f>IF($B42="","",IF(R$19&gt;=0,"INCREASE","DECREASE"))</f>
        <v>INCREASE</v>
      </c>
      <c r="S20" s="44" t="str">
        <f>IF($B43="","",IF(S$19&gt;=0,"INCREASE","DECREASE"))</f>
        <v>INCREASE</v>
      </c>
      <c r="T20" s="44" t="str">
        <f>IF($B44="","",IF(T$19&gt;=0,"INCREASE","DECREASE"))</f>
        <v>INCREASE</v>
      </c>
      <c r="U20" s="44" t="str">
        <f>IF($B45="","",IF(U$19&gt;=0,"INCREASE","DECREASE"))</f>
        <v>INCREASE</v>
      </c>
      <c r="V20" s="44" t="str">
        <f>IF($B46="","",IF(V$19&gt;=0,"INCREASE","DECREASE"))</f>
        <v/>
      </c>
      <c r="AB20" s="53"/>
      <c r="AC20" s="53"/>
      <c r="AD20" s="53"/>
      <c r="AE20" s="53"/>
      <c r="AF20" s="53"/>
    </row>
    <row r="21" spans="1:32" x14ac:dyDescent="0.35">
      <c r="C21" s="14"/>
      <c r="D21" s="18"/>
      <c r="E21" s="18"/>
      <c r="F21" s="18"/>
    </row>
    <row r="22" spans="1:32" s="30" customFormat="1" ht="26" x14ac:dyDescent="0.35">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35">
      <c r="A23" s="35"/>
      <c r="B23" s="36" t="s">
        <v>50</v>
      </c>
      <c r="C23" s="37" t="s">
        <v>61</v>
      </c>
      <c r="D23" s="37" t="s">
        <v>59</v>
      </c>
      <c r="E23" s="37" t="s">
        <v>59</v>
      </c>
      <c r="F23" s="37" t="s">
        <v>59</v>
      </c>
      <c r="G23" s="37" t="s">
        <v>59</v>
      </c>
      <c r="H23" s="37" t="s">
        <v>59</v>
      </c>
      <c r="I23" s="37" t="s">
        <v>59</v>
      </c>
      <c r="J23" s="37" t="s">
        <v>59</v>
      </c>
      <c r="K23" s="37" t="s">
        <v>59</v>
      </c>
      <c r="L23" s="37" t="s">
        <v>59</v>
      </c>
      <c r="M23" s="37" t="s">
        <v>59</v>
      </c>
      <c r="N23" s="37" t="s">
        <v>59</v>
      </c>
      <c r="O23" s="37" t="s">
        <v>59</v>
      </c>
      <c r="P23" s="37" t="s">
        <v>59</v>
      </c>
      <c r="Q23" s="37" t="s">
        <v>59</v>
      </c>
      <c r="R23" s="37"/>
      <c r="S23" s="37" t="s">
        <v>59</v>
      </c>
      <c r="T23" s="37"/>
      <c r="U23" s="37"/>
      <c r="V23" s="38"/>
      <c r="W23" s="38"/>
    </row>
    <row r="24" spans="1:32" s="14" customFormat="1" x14ac:dyDescent="0.35">
      <c r="A24" s="19"/>
      <c r="B24" s="41"/>
      <c r="C24" s="40">
        <v>0.05</v>
      </c>
      <c r="D24" s="40">
        <v>133</v>
      </c>
      <c r="E24" s="40">
        <v>143</v>
      </c>
      <c r="F24" s="40">
        <v>186</v>
      </c>
      <c r="G24" s="40">
        <v>2.91</v>
      </c>
      <c r="H24" s="40">
        <v>17.7</v>
      </c>
      <c r="I24" s="40">
        <v>4.49</v>
      </c>
      <c r="J24" s="40">
        <v>0.06</v>
      </c>
      <c r="K24" s="1">
        <v>0.05</v>
      </c>
      <c r="L24" s="40">
        <v>1.33</v>
      </c>
      <c r="M24" s="40">
        <v>1.76</v>
      </c>
      <c r="N24" s="40">
        <v>722</v>
      </c>
      <c r="O24" s="40">
        <v>1313</v>
      </c>
      <c r="P24" s="40">
        <v>24.7</v>
      </c>
      <c r="Q24" s="40">
        <v>92.8</v>
      </c>
      <c r="R24" s="40"/>
      <c r="S24" s="40">
        <v>1.07</v>
      </c>
      <c r="T24" s="40"/>
      <c r="U24" s="40"/>
      <c r="V24" s="40">
        <v>124</v>
      </c>
      <c r="W24" s="40"/>
    </row>
    <row r="25" spans="1:32" s="27" customFormat="1" ht="39" x14ac:dyDescent="0.35">
      <c r="A25" s="93"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8" x14ac:dyDescent="0.35">
      <c r="A26" s="94"/>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ht="13" x14ac:dyDescent="0.35">
      <c r="A27" s="33">
        <f>C8</f>
        <v>1294</v>
      </c>
      <c r="B27" s="39">
        <v>250</v>
      </c>
      <c r="C27" s="3">
        <f>IF(C$23="%w/w SAR",((C$24*10)*$B27),IF(C$23="%w/w DM",(((C$24*10)*($B$24/100))*$B27),IF(C$23="kg/t SAR",(C$24*$B27),IF(C$23="kg/t DM",((C$24*($B$24/100))*$B27),IF(C$23="mg/kg SAR",((C$24*0.001)*$B27),IF(C$23="mg/kg DM",(((C$24*0.001)*($B$24/100))*$B27),0))))))</f>
        <v>125</v>
      </c>
      <c r="D27" s="3">
        <f>(IF(D$23="%w/w SAR",((D$24*10)*$B27),IF(D$23="%w/w DM",(((D$24*10)*($B$24/100))*$B27),IF(D$23="kg/t SAR",(D$24*$B27),IF(D$23="kg/t DM",((D$24*($B$24/100))*$B27),IF(D$23="mg/kg SAR",((D$24*0.001)*$B27),IF(D$23="mg/kg DM",(((D$24*0.001)*($B$24/100))*$B27),"0")))))))*2.291</f>
        <v>76.175749999999994</v>
      </c>
      <c r="E27" s="3">
        <f>(IF(E$23="%w/w SAR",((E$24*10)*$B27),IF(E$23="%w/w DM",(((E$24*10)*($B$24/100))*$B27),IF(E$23="kg/t SAR",(E$24*$B27),IF(E$23="kg/t DM",((E$24*($B$24/100))*$B27),IF(E$23="mg/kg SAR",((E$24*0.001)*$B27),IF(E$23="mg/kg DM",(((E$24*0.001)*($B$24/100))*$B27),"0")))))))*1.205</f>
        <v>43.078750000000014</v>
      </c>
      <c r="F27" s="3">
        <f>(IF(F$23="%w/w SAR",((F$24*10)*$B27),IF(F$23="%w/w DM",(((F$24*10)*($B$24/100))*$B27),IF(F$23="kg/t SAR",(F$24*$B27),IF(F$23="kg/t DM",((F$24*($B$24/100))*$B27),IF(F$23="mg/kg SAR",((F$24*0.001)*$B27),IF(F$23="mg/kg DM",(((F$24*0.001)*($B$24/100))*$B27),"0")))))))*1.658</f>
        <v>77.096999999999994</v>
      </c>
      <c r="G27" s="3">
        <f t="shared" ref="G27:P42" si="2">IF(G$23="%w/w SAR",((G$24*10)*$B27),IF(G$23="%w/w DM",(((G$24*10)*($B$24/100))*$B27),IF(G$23="kg/t SAR",(G$24*$B27),IF(G$23="kg/t DM",((G$24*($B$24/100))*$B27),IF(G$23="mg/kg SAR",((G$24*0.001)*$B27),IF(G$23="mg/kg DM",(((G$24*0.001)*($B$24/100))*$B27),0))))))</f>
        <v>0.72750000000000004</v>
      </c>
      <c r="H27" s="3">
        <f t="shared" si="2"/>
        <v>4.4249999999999998</v>
      </c>
      <c r="I27" s="3">
        <f t="shared" si="2"/>
        <v>1.1225000000000001</v>
      </c>
      <c r="J27" s="3">
        <f t="shared" si="2"/>
        <v>1.5000000000000001E-2</v>
      </c>
      <c r="K27" s="3">
        <f t="shared" si="2"/>
        <v>1.2500000000000001E-2</v>
      </c>
      <c r="L27" s="3">
        <f t="shared" si="2"/>
        <v>0.33250000000000002</v>
      </c>
      <c r="M27" s="3">
        <f t="shared" si="2"/>
        <v>0.44</v>
      </c>
      <c r="N27" s="3">
        <f t="shared" si="2"/>
        <v>180.5</v>
      </c>
      <c r="O27" s="3">
        <f t="shared" si="2"/>
        <v>328.25</v>
      </c>
      <c r="P27" s="3">
        <f t="shared" si="2"/>
        <v>6.1749999999999998</v>
      </c>
      <c r="Q27" s="3">
        <f>(IF(Q$23="%w/w SAR",((Q$24*10)*$B27),IF(Q$23="%w/w DM",(((Q$24*10)*($B$24/100))*$B27),IF(Q$23="kg/t SAR",(Q$24*$B27),IF(Q$23="kg/t DM",((Q$24*($B$24/100))*$B27),IF(Q$23="mg/kg SAR",((Q$24*0.001)*$B27),IF(Q$23="mg/kg DM",(((Q$24*0.001)*($B$24/100))*$B27),0)))))))*2.5</f>
        <v>58</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0.26750000000000002</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t="str">
        <f>IF($V$24="",0,IF($V$24&gt;5000,"NOT OK","OK"))</f>
        <v>OK</v>
      </c>
      <c r="W27" s="3">
        <f>IF($W$24="",0,IF($W$24&gt;4,"Not OK","OK"))</f>
        <v>0</v>
      </c>
      <c r="AB27" s="16"/>
      <c r="AC27" s="16"/>
      <c r="AD27" s="16"/>
      <c r="AE27" s="16"/>
      <c r="AF27" s="16"/>
    </row>
    <row r="28" spans="1:32" s="20" customFormat="1" ht="13" x14ac:dyDescent="0.35">
      <c r="A28" s="58">
        <f>D8</f>
        <v>2225</v>
      </c>
      <c r="B28" s="39">
        <v>250</v>
      </c>
      <c r="C28" s="3">
        <f t="shared" ref="C28:C46" si="3">IF(C$23="%w/w SAR",((C$24*10)*$B28),IF(C$23="%w/w DM",(((C$24*10)*($B$24/100))*$B28),IF(C$23="kg/t SAR",(C$24*$B28),IF(C$23="kg/t DM",((C$24*($B$24/100))*$B28),IF(C$23="mg/kg SAR",((C$24*0.001)*$B28),IF(C$23="mg/kg DM",(((C$24*0.001)*($B$24/100))*$B28),0))))))</f>
        <v>125</v>
      </c>
      <c r="D28" s="3">
        <f t="shared" ref="D28:D46" si="4">(IF(D$23="%w/w SAR",((D$24*10)*$B28),IF(D$23="%w/w DM",(((D$24*10)*($B$24/100))*$B28),IF(D$23="kg/t SAR",(D$24*$B28),IF(D$23="kg/t DM",((D$24*($B$24/100))*$B28),IF(D$23="mg/kg SAR",((D$24*0.001)*$B28),IF(D$23="mg/kg DM",(((D$24*0.001)*($B$24/100))*$B28),"0")))))))*2.291</f>
        <v>76.175749999999994</v>
      </c>
      <c r="E28" s="3">
        <f t="shared" ref="E28:E46" si="5">(IF(E$23="%w/w SAR",((E$24*10)*$B28),IF(E$23="%w/w DM",(((E$24*10)*($B$24/100))*$B28),IF(E$23="kg/t SAR",(E$24*$B28),IF(E$23="kg/t DM",((E$24*($B$24/100))*$B28),IF(E$23="mg/kg SAR",((E$24*0.001)*$B28),IF(E$23="mg/kg DM",(((E$24*0.001)*($B$24/100))*$B28),"0")))))))*1.205</f>
        <v>43.078750000000014</v>
      </c>
      <c r="F28" s="3">
        <f t="shared" ref="F28:F46" si="6">(IF(F$23="%w/w SAR",((F$24*10)*$B28),IF(F$23="%w/w DM",(((F$24*10)*($B$24/100))*$B28),IF(F$23="kg/t SAR",(F$24*$B28),IF(F$23="kg/t DM",((F$24*($B$24/100))*$B28),IF(F$23="mg/kg SAR",((F$24*0.001)*$B28),IF(F$23="mg/kg DM",(((F$24*0.001)*($B$24/100))*$B28),"0")))))))*1.658</f>
        <v>77.096999999999994</v>
      </c>
      <c r="G28" s="3">
        <f t="shared" si="2"/>
        <v>0.72750000000000004</v>
      </c>
      <c r="H28" s="3">
        <f t="shared" si="2"/>
        <v>4.4249999999999998</v>
      </c>
      <c r="I28" s="3">
        <f t="shared" si="2"/>
        <v>1.1225000000000001</v>
      </c>
      <c r="J28" s="3">
        <f t="shared" si="2"/>
        <v>1.5000000000000001E-2</v>
      </c>
      <c r="K28" s="3">
        <f t="shared" si="2"/>
        <v>1.2500000000000001E-2</v>
      </c>
      <c r="L28" s="3">
        <f t="shared" si="2"/>
        <v>0.33250000000000002</v>
      </c>
      <c r="M28" s="3">
        <f t="shared" si="2"/>
        <v>0.44</v>
      </c>
      <c r="N28" s="3">
        <f t="shared" si="2"/>
        <v>180.5</v>
      </c>
      <c r="O28" s="3">
        <f t="shared" si="2"/>
        <v>328.25</v>
      </c>
      <c r="P28" s="3">
        <f t="shared" si="2"/>
        <v>6.1749999999999998</v>
      </c>
      <c r="Q28" s="3">
        <f t="shared" ref="Q28:Q46" si="7">(IF(Q$23="%w/w SAR",((Q$24*10)*$B28),IF(Q$23="%w/w DM",(((Q$24*10)*($B$24/100))*$B28),IF(Q$23="kg/t SAR",(Q$24*$B28),IF(Q$23="kg/t DM",((Q$24*($B$24/100))*$B28),IF(Q$23="mg/kg SAR",((Q$24*0.001)*$B28),IF(Q$23="mg/kg DM",(((Q$24*0.001)*($B$24/100))*$B28),0)))))))*2.5</f>
        <v>58</v>
      </c>
      <c r="R28" s="3">
        <f t="shared" ref="R28:U46" si="8">IF(R$23="%w/w SAR",((R$24*10)*$B28),IF(R$23="%w/w DM",(((R$24*10)*($B$24/100))*$B28),IF(R$23="kg/t SAR",(R$24*$B28),IF(R$23="kg/t DM",((R$24*($B$24/100))*$B28),IF(R$23="mg/kg SAR",((R$24*0.001)*$B28),IF(R$23="mg/kg DM",(((R$24*0.001)*($B$24/100))*$B28),0))))))</f>
        <v>0</v>
      </c>
      <c r="S28" s="3">
        <f t="shared" si="8"/>
        <v>0.26750000000000002</v>
      </c>
      <c r="T28" s="3">
        <f t="shared" si="8"/>
        <v>0</v>
      </c>
      <c r="U28" s="3">
        <f t="shared" si="8"/>
        <v>0</v>
      </c>
      <c r="V28" s="3" t="str">
        <f t="shared" ref="V28:V46" si="9">IF($V$24="",0,IF($V$24&gt;5000,"NOT OK","OK"))</f>
        <v>OK</v>
      </c>
      <c r="W28" s="3">
        <f t="shared" ref="W28:W46" si="10">IF($W$24="",0,IF($W$24&gt;4,"Not OK","OK"))</f>
        <v>0</v>
      </c>
      <c r="AB28" s="16"/>
      <c r="AC28" s="16"/>
      <c r="AD28" s="16"/>
      <c r="AE28" s="16"/>
      <c r="AF28" s="16"/>
    </row>
    <row r="29" spans="1:32" s="20" customFormat="1" ht="13" x14ac:dyDescent="0.35">
      <c r="A29" s="33">
        <f>E8</f>
        <v>3210</v>
      </c>
      <c r="B29" s="39">
        <v>250</v>
      </c>
      <c r="C29" s="3">
        <f t="shared" si="3"/>
        <v>125</v>
      </c>
      <c r="D29" s="3">
        <f t="shared" si="4"/>
        <v>76.175749999999994</v>
      </c>
      <c r="E29" s="3">
        <f t="shared" si="5"/>
        <v>43.078750000000014</v>
      </c>
      <c r="F29" s="3">
        <f t="shared" si="6"/>
        <v>77.096999999999994</v>
      </c>
      <c r="G29" s="3">
        <f t="shared" si="2"/>
        <v>0.72750000000000004</v>
      </c>
      <c r="H29" s="3">
        <f t="shared" si="2"/>
        <v>4.4249999999999998</v>
      </c>
      <c r="I29" s="3">
        <f t="shared" si="2"/>
        <v>1.1225000000000001</v>
      </c>
      <c r="J29" s="3">
        <f t="shared" si="2"/>
        <v>1.5000000000000001E-2</v>
      </c>
      <c r="K29" s="3">
        <f t="shared" si="2"/>
        <v>1.2500000000000001E-2</v>
      </c>
      <c r="L29" s="3">
        <f t="shared" si="2"/>
        <v>0.33250000000000002</v>
      </c>
      <c r="M29" s="3">
        <f t="shared" si="2"/>
        <v>0.44</v>
      </c>
      <c r="N29" s="3">
        <f t="shared" si="2"/>
        <v>180.5</v>
      </c>
      <c r="O29" s="3">
        <f t="shared" si="2"/>
        <v>328.25</v>
      </c>
      <c r="P29" s="3">
        <f t="shared" si="2"/>
        <v>6.1749999999999998</v>
      </c>
      <c r="Q29" s="3">
        <f t="shared" si="7"/>
        <v>58</v>
      </c>
      <c r="R29" s="3">
        <f t="shared" si="8"/>
        <v>0</v>
      </c>
      <c r="S29" s="3">
        <f t="shared" si="8"/>
        <v>0.26750000000000002</v>
      </c>
      <c r="T29" s="3">
        <f t="shared" si="8"/>
        <v>0</v>
      </c>
      <c r="U29" s="3">
        <f t="shared" si="8"/>
        <v>0</v>
      </c>
      <c r="V29" s="3" t="str">
        <f t="shared" si="9"/>
        <v>OK</v>
      </c>
      <c r="W29" s="3">
        <f t="shared" si="10"/>
        <v>0</v>
      </c>
      <c r="AB29" s="16"/>
      <c r="AC29" s="16"/>
      <c r="AD29" s="16"/>
      <c r="AE29" s="16"/>
      <c r="AF29" s="16"/>
    </row>
    <row r="30" spans="1:32" s="20" customFormat="1" ht="13" x14ac:dyDescent="0.35">
      <c r="A30" s="33">
        <f>F8</f>
        <v>3732</v>
      </c>
      <c r="B30" s="39">
        <v>250</v>
      </c>
      <c r="C30" s="3">
        <f t="shared" si="3"/>
        <v>125</v>
      </c>
      <c r="D30" s="3">
        <f t="shared" si="4"/>
        <v>76.175749999999994</v>
      </c>
      <c r="E30" s="3">
        <f t="shared" si="5"/>
        <v>43.078750000000014</v>
      </c>
      <c r="F30" s="3">
        <f t="shared" si="6"/>
        <v>77.096999999999994</v>
      </c>
      <c r="G30" s="3">
        <f t="shared" si="2"/>
        <v>0.72750000000000004</v>
      </c>
      <c r="H30" s="3">
        <f t="shared" si="2"/>
        <v>4.4249999999999998</v>
      </c>
      <c r="I30" s="3">
        <f t="shared" si="2"/>
        <v>1.1225000000000001</v>
      </c>
      <c r="J30" s="3">
        <f t="shared" si="2"/>
        <v>1.5000000000000001E-2</v>
      </c>
      <c r="K30" s="3">
        <f t="shared" si="2"/>
        <v>1.2500000000000001E-2</v>
      </c>
      <c r="L30" s="3">
        <f t="shared" si="2"/>
        <v>0.33250000000000002</v>
      </c>
      <c r="M30" s="3">
        <f t="shared" si="2"/>
        <v>0.44</v>
      </c>
      <c r="N30" s="3">
        <f t="shared" si="2"/>
        <v>180.5</v>
      </c>
      <c r="O30" s="3">
        <f t="shared" si="2"/>
        <v>328.25</v>
      </c>
      <c r="P30" s="3">
        <f t="shared" si="2"/>
        <v>6.1749999999999998</v>
      </c>
      <c r="Q30" s="3">
        <f t="shared" si="7"/>
        <v>58</v>
      </c>
      <c r="R30" s="3">
        <f t="shared" si="8"/>
        <v>0</v>
      </c>
      <c r="S30" s="3">
        <f t="shared" si="8"/>
        <v>0.26750000000000002</v>
      </c>
      <c r="T30" s="3">
        <f t="shared" si="8"/>
        <v>0</v>
      </c>
      <c r="U30" s="3">
        <f t="shared" si="8"/>
        <v>0</v>
      </c>
      <c r="V30" s="3" t="str">
        <f t="shared" si="9"/>
        <v>OK</v>
      </c>
      <c r="W30" s="3">
        <f t="shared" si="10"/>
        <v>0</v>
      </c>
      <c r="AB30" s="16"/>
      <c r="AC30" s="16"/>
      <c r="AD30" s="16"/>
      <c r="AE30" s="16"/>
      <c r="AF30" s="16"/>
    </row>
    <row r="31" spans="1:32" s="20" customFormat="1" ht="13" x14ac:dyDescent="0.35">
      <c r="A31" s="33">
        <f>G8</f>
        <v>4144</v>
      </c>
      <c r="B31" s="39">
        <v>250</v>
      </c>
      <c r="C31" s="3">
        <f t="shared" si="3"/>
        <v>125</v>
      </c>
      <c r="D31" s="3">
        <f t="shared" si="4"/>
        <v>76.175749999999994</v>
      </c>
      <c r="E31" s="3">
        <f t="shared" si="5"/>
        <v>43.078750000000014</v>
      </c>
      <c r="F31" s="3">
        <f t="shared" si="6"/>
        <v>77.096999999999994</v>
      </c>
      <c r="G31" s="3">
        <f t="shared" si="2"/>
        <v>0.72750000000000004</v>
      </c>
      <c r="H31" s="3">
        <f t="shared" si="2"/>
        <v>4.4249999999999998</v>
      </c>
      <c r="I31" s="3">
        <f t="shared" si="2"/>
        <v>1.1225000000000001</v>
      </c>
      <c r="J31" s="3">
        <f t="shared" si="2"/>
        <v>1.5000000000000001E-2</v>
      </c>
      <c r="K31" s="3">
        <f t="shared" si="2"/>
        <v>1.2500000000000001E-2</v>
      </c>
      <c r="L31" s="3">
        <f t="shared" si="2"/>
        <v>0.33250000000000002</v>
      </c>
      <c r="M31" s="3">
        <f t="shared" si="2"/>
        <v>0.44</v>
      </c>
      <c r="N31" s="3">
        <f t="shared" si="2"/>
        <v>180.5</v>
      </c>
      <c r="O31" s="3">
        <f t="shared" si="2"/>
        <v>328.25</v>
      </c>
      <c r="P31" s="3">
        <f t="shared" si="2"/>
        <v>6.1749999999999998</v>
      </c>
      <c r="Q31" s="3">
        <f t="shared" si="7"/>
        <v>58</v>
      </c>
      <c r="R31" s="3">
        <f t="shared" si="8"/>
        <v>0</v>
      </c>
      <c r="S31" s="3">
        <f t="shared" si="8"/>
        <v>0.26750000000000002</v>
      </c>
      <c r="T31" s="3">
        <f t="shared" si="8"/>
        <v>0</v>
      </c>
      <c r="U31" s="3">
        <f t="shared" si="8"/>
        <v>0</v>
      </c>
      <c r="V31" s="3" t="str">
        <f t="shared" si="9"/>
        <v>OK</v>
      </c>
      <c r="W31" s="3">
        <f t="shared" si="10"/>
        <v>0</v>
      </c>
      <c r="AB31" s="16"/>
      <c r="AC31" s="16"/>
      <c r="AD31" s="16"/>
      <c r="AE31" s="16"/>
      <c r="AF31" s="16"/>
    </row>
    <row r="32" spans="1:32" s="20" customFormat="1" ht="13" x14ac:dyDescent="0.35">
      <c r="A32" s="33">
        <f>H8</f>
        <v>5867</v>
      </c>
      <c r="B32" s="39">
        <v>250</v>
      </c>
      <c r="C32" s="3">
        <f t="shared" si="3"/>
        <v>125</v>
      </c>
      <c r="D32" s="3">
        <f t="shared" si="4"/>
        <v>76.175749999999994</v>
      </c>
      <c r="E32" s="3">
        <f t="shared" si="5"/>
        <v>43.078750000000014</v>
      </c>
      <c r="F32" s="3">
        <f t="shared" si="6"/>
        <v>77.096999999999994</v>
      </c>
      <c r="G32" s="3">
        <f t="shared" si="2"/>
        <v>0.72750000000000004</v>
      </c>
      <c r="H32" s="3">
        <f t="shared" si="2"/>
        <v>4.4249999999999998</v>
      </c>
      <c r="I32" s="3">
        <f t="shared" si="2"/>
        <v>1.1225000000000001</v>
      </c>
      <c r="J32" s="3">
        <f t="shared" si="2"/>
        <v>1.5000000000000001E-2</v>
      </c>
      <c r="K32" s="3">
        <f t="shared" si="2"/>
        <v>1.2500000000000001E-2</v>
      </c>
      <c r="L32" s="3">
        <f t="shared" si="2"/>
        <v>0.33250000000000002</v>
      </c>
      <c r="M32" s="3">
        <f t="shared" si="2"/>
        <v>0.44</v>
      </c>
      <c r="N32" s="3">
        <f t="shared" si="2"/>
        <v>180.5</v>
      </c>
      <c r="O32" s="3">
        <f t="shared" si="2"/>
        <v>328.25</v>
      </c>
      <c r="P32" s="3">
        <f t="shared" si="2"/>
        <v>6.1749999999999998</v>
      </c>
      <c r="Q32" s="3">
        <f t="shared" si="7"/>
        <v>58</v>
      </c>
      <c r="R32" s="3">
        <f t="shared" si="8"/>
        <v>0</v>
      </c>
      <c r="S32" s="3">
        <f t="shared" si="8"/>
        <v>0.26750000000000002</v>
      </c>
      <c r="T32" s="3">
        <f t="shared" si="8"/>
        <v>0</v>
      </c>
      <c r="U32" s="3">
        <f t="shared" si="8"/>
        <v>0</v>
      </c>
      <c r="V32" s="3" t="str">
        <f t="shared" si="9"/>
        <v>OK</v>
      </c>
      <c r="W32" s="3">
        <f t="shared" si="10"/>
        <v>0</v>
      </c>
      <c r="AB32" s="16"/>
      <c r="AC32" s="16"/>
      <c r="AD32" s="16"/>
      <c r="AE32" s="16"/>
      <c r="AF32" s="16"/>
    </row>
    <row r="33" spans="1:32" s="20" customFormat="1" ht="13" x14ac:dyDescent="0.35">
      <c r="A33" s="33">
        <f>I8</f>
        <v>1808</v>
      </c>
      <c r="B33" s="39">
        <v>165</v>
      </c>
      <c r="C33" s="3">
        <f t="shared" si="3"/>
        <v>82.5</v>
      </c>
      <c r="D33" s="3">
        <f t="shared" si="4"/>
        <v>50.275995000000002</v>
      </c>
      <c r="E33" s="3">
        <f t="shared" si="5"/>
        <v>28.431975000000005</v>
      </c>
      <c r="F33" s="3">
        <f t="shared" si="6"/>
        <v>50.88402</v>
      </c>
      <c r="G33" s="3">
        <f t="shared" si="2"/>
        <v>0.48015000000000002</v>
      </c>
      <c r="H33" s="3">
        <f t="shared" si="2"/>
        <v>2.9205000000000001</v>
      </c>
      <c r="I33" s="3">
        <f t="shared" si="2"/>
        <v>0.74085000000000001</v>
      </c>
      <c r="J33" s="3">
        <f t="shared" si="2"/>
        <v>9.9000000000000008E-3</v>
      </c>
      <c r="K33" s="3">
        <f t="shared" si="2"/>
        <v>8.2500000000000004E-3</v>
      </c>
      <c r="L33" s="3">
        <f t="shared" si="2"/>
        <v>0.21945000000000001</v>
      </c>
      <c r="M33" s="3">
        <f t="shared" si="2"/>
        <v>0.29039999999999999</v>
      </c>
      <c r="N33" s="3">
        <f t="shared" si="2"/>
        <v>119.13</v>
      </c>
      <c r="O33" s="3">
        <f t="shared" si="2"/>
        <v>216.64499999999998</v>
      </c>
      <c r="P33" s="3">
        <f t="shared" si="2"/>
        <v>4.0754999999999999</v>
      </c>
      <c r="Q33" s="3">
        <f t="shared" si="7"/>
        <v>38.28</v>
      </c>
      <c r="R33" s="3">
        <f t="shared" si="8"/>
        <v>0</v>
      </c>
      <c r="S33" s="3">
        <f t="shared" si="8"/>
        <v>0.17654999999999998</v>
      </c>
      <c r="T33" s="3">
        <f t="shared" si="8"/>
        <v>0</v>
      </c>
      <c r="U33" s="3">
        <f t="shared" si="8"/>
        <v>0</v>
      </c>
      <c r="V33" s="3" t="str">
        <f t="shared" si="9"/>
        <v>OK</v>
      </c>
      <c r="W33" s="3">
        <f t="shared" si="10"/>
        <v>0</v>
      </c>
      <c r="AB33" s="16"/>
      <c r="AC33" s="16"/>
      <c r="AD33" s="16"/>
      <c r="AE33" s="16"/>
      <c r="AF33" s="16"/>
    </row>
    <row r="34" spans="1:32" s="20" customFormat="1" ht="13" x14ac:dyDescent="0.35">
      <c r="A34" s="33">
        <f>J8</f>
        <v>16</v>
      </c>
      <c r="B34" s="39">
        <v>250</v>
      </c>
      <c r="C34" s="3">
        <f t="shared" si="3"/>
        <v>125</v>
      </c>
      <c r="D34" s="3">
        <f t="shared" si="4"/>
        <v>76.175749999999994</v>
      </c>
      <c r="E34" s="3">
        <f t="shared" si="5"/>
        <v>43.078750000000014</v>
      </c>
      <c r="F34" s="3">
        <f t="shared" si="6"/>
        <v>77.096999999999994</v>
      </c>
      <c r="G34" s="3">
        <f t="shared" si="2"/>
        <v>0.72750000000000004</v>
      </c>
      <c r="H34" s="3">
        <f t="shared" si="2"/>
        <v>4.4249999999999998</v>
      </c>
      <c r="I34" s="3">
        <f t="shared" si="2"/>
        <v>1.1225000000000001</v>
      </c>
      <c r="J34" s="3">
        <f t="shared" si="2"/>
        <v>1.5000000000000001E-2</v>
      </c>
      <c r="K34" s="3">
        <f t="shared" si="2"/>
        <v>1.2500000000000001E-2</v>
      </c>
      <c r="L34" s="3">
        <f t="shared" si="2"/>
        <v>0.33250000000000002</v>
      </c>
      <c r="M34" s="3">
        <f t="shared" si="2"/>
        <v>0.44</v>
      </c>
      <c r="N34" s="3">
        <f t="shared" si="2"/>
        <v>180.5</v>
      </c>
      <c r="O34" s="3">
        <f t="shared" si="2"/>
        <v>328.25</v>
      </c>
      <c r="P34" s="3">
        <f t="shared" si="2"/>
        <v>6.1749999999999998</v>
      </c>
      <c r="Q34" s="3">
        <f t="shared" si="7"/>
        <v>58</v>
      </c>
      <c r="R34" s="3">
        <f t="shared" si="8"/>
        <v>0</v>
      </c>
      <c r="S34" s="3">
        <f t="shared" si="8"/>
        <v>0.26750000000000002</v>
      </c>
      <c r="T34" s="3">
        <f t="shared" si="8"/>
        <v>0</v>
      </c>
      <c r="U34" s="3">
        <f t="shared" si="8"/>
        <v>0</v>
      </c>
      <c r="V34" s="3" t="str">
        <f t="shared" si="9"/>
        <v>OK</v>
      </c>
      <c r="W34" s="3">
        <f t="shared" si="10"/>
        <v>0</v>
      </c>
      <c r="AB34" s="16"/>
      <c r="AC34" s="16"/>
      <c r="AD34" s="16"/>
      <c r="AE34" s="16"/>
      <c r="AF34" s="16"/>
    </row>
    <row r="35" spans="1:32" s="20" customFormat="1" ht="13" x14ac:dyDescent="0.35">
      <c r="A35" s="33">
        <f>K8</f>
        <v>17</v>
      </c>
      <c r="B35" s="39">
        <v>250</v>
      </c>
      <c r="C35" s="3">
        <f t="shared" si="3"/>
        <v>125</v>
      </c>
      <c r="D35" s="3">
        <f t="shared" si="4"/>
        <v>76.175749999999994</v>
      </c>
      <c r="E35" s="3">
        <f t="shared" si="5"/>
        <v>43.078750000000014</v>
      </c>
      <c r="F35" s="3">
        <f t="shared" si="6"/>
        <v>77.096999999999994</v>
      </c>
      <c r="G35" s="3">
        <f t="shared" si="2"/>
        <v>0.72750000000000004</v>
      </c>
      <c r="H35" s="3">
        <f t="shared" si="2"/>
        <v>4.4249999999999998</v>
      </c>
      <c r="I35" s="3">
        <f t="shared" si="2"/>
        <v>1.1225000000000001</v>
      </c>
      <c r="J35" s="3">
        <f t="shared" si="2"/>
        <v>1.5000000000000001E-2</v>
      </c>
      <c r="K35" s="3">
        <f t="shared" si="2"/>
        <v>1.2500000000000001E-2</v>
      </c>
      <c r="L35" s="3">
        <f t="shared" si="2"/>
        <v>0.33250000000000002</v>
      </c>
      <c r="M35" s="3">
        <f t="shared" si="2"/>
        <v>0.44</v>
      </c>
      <c r="N35" s="3">
        <f t="shared" si="2"/>
        <v>180.5</v>
      </c>
      <c r="O35" s="3">
        <f t="shared" si="2"/>
        <v>328.25</v>
      </c>
      <c r="P35" s="3">
        <f t="shared" si="2"/>
        <v>6.1749999999999998</v>
      </c>
      <c r="Q35" s="3">
        <f t="shared" si="7"/>
        <v>58</v>
      </c>
      <c r="R35" s="3">
        <f t="shared" si="8"/>
        <v>0</v>
      </c>
      <c r="S35" s="3">
        <f t="shared" si="8"/>
        <v>0.26750000000000002</v>
      </c>
      <c r="T35" s="3">
        <f t="shared" si="8"/>
        <v>0</v>
      </c>
      <c r="U35" s="3">
        <f t="shared" si="8"/>
        <v>0</v>
      </c>
      <c r="V35" s="3" t="str">
        <f t="shared" si="9"/>
        <v>OK</v>
      </c>
      <c r="W35" s="3">
        <f t="shared" si="10"/>
        <v>0</v>
      </c>
      <c r="AB35" s="16"/>
      <c r="AC35" s="16"/>
      <c r="AD35" s="16"/>
      <c r="AE35" s="16"/>
      <c r="AF35" s="16"/>
    </row>
    <row r="36" spans="1:32" s="20" customFormat="1" ht="13" x14ac:dyDescent="0.35">
      <c r="A36" s="33">
        <f>L8</f>
        <v>18</v>
      </c>
      <c r="B36" s="39">
        <v>250</v>
      </c>
      <c r="C36" s="3">
        <f t="shared" si="3"/>
        <v>125</v>
      </c>
      <c r="D36" s="3">
        <f t="shared" si="4"/>
        <v>76.175749999999994</v>
      </c>
      <c r="E36" s="3">
        <f t="shared" si="5"/>
        <v>43.078750000000014</v>
      </c>
      <c r="F36" s="3">
        <f t="shared" si="6"/>
        <v>77.096999999999994</v>
      </c>
      <c r="G36" s="3">
        <f t="shared" si="2"/>
        <v>0.72750000000000004</v>
      </c>
      <c r="H36" s="3">
        <f t="shared" si="2"/>
        <v>4.4249999999999998</v>
      </c>
      <c r="I36" s="3">
        <f t="shared" si="2"/>
        <v>1.1225000000000001</v>
      </c>
      <c r="J36" s="3">
        <f t="shared" si="2"/>
        <v>1.5000000000000001E-2</v>
      </c>
      <c r="K36" s="3">
        <f t="shared" si="2"/>
        <v>1.2500000000000001E-2</v>
      </c>
      <c r="L36" s="3">
        <f t="shared" si="2"/>
        <v>0.33250000000000002</v>
      </c>
      <c r="M36" s="3">
        <f t="shared" si="2"/>
        <v>0.44</v>
      </c>
      <c r="N36" s="3">
        <f t="shared" si="2"/>
        <v>180.5</v>
      </c>
      <c r="O36" s="3">
        <f t="shared" si="2"/>
        <v>328.25</v>
      </c>
      <c r="P36" s="3">
        <f t="shared" si="2"/>
        <v>6.1749999999999998</v>
      </c>
      <c r="Q36" s="3">
        <f t="shared" si="7"/>
        <v>58</v>
      </c>
      <c r="R36" s="3">
        <f t="shared" si="8"/>
        <v>0</v>
      </c>
      <c r="S36" s="3">
        <f t="shared" si="8"/>
        <v>0.26750000000000002</v>
      </c>
      <c r="T36" s="3">
        <f t="shared" si="8"/>
        <v>0</v>
      </c>
      <c r="U36" s="3">
        <f t="shared" si="8"/>
        <v>0</v>
      </c>
      <c r="V36" s="3" t="str">
        <f t="shared" si="9"/>
        <v>OK</v>
      </c>
      <c r="W36" s="3">
        <f t="shared" si="10"/>
        <v>0</v>
      </c>
      <c r="AB36" s="16"/>
      <c r="AC36" s="16"/>
      <c r="AD36" s="16"/>
      <c r="AE36" s="16"/>
      <c r="AF36" s="16"/>
    </row>
    <row r="37" spans="1:32" s="20" customFormat="1" ht="13" x14ac:dyDescent="0.35">
      <c r="A37" s="33">
        <f>M8</f>
        <v>24</v>
      </c>
      <c r="B37" s="39">
        <v>250</v>
      </c>
      <c r="C37" s="3">
        <f t="shared" si="3"/>
        <v>125</v>
      </c>
      <c r="D37" s="3">
        <f t="shared" si="4"/>
        <v>76.175749999999994</v>
      </c>
      <c r="E37" s="3">
        <f t="shared" si="5"/>
        <v>43.078750000000014</v>
      </c>
      <c r="F37" s="3">
        <f t="shared" si="6"/>
        <v>77.096999999999994</v>
      </c>
      <c r="G37" s="3">
        <f t="shared" si="2"/>
        <v>0.72750000000000004</v>
      </c>
      <c r="H37" s="3">
        <f t="shared" si="2"/>
        <v>4.4249999999999998</v>
      </c>
      <c r="I37" s="3">
        <f t="shared" si="2"/>
        <v>1.1225000000000001</v>
      </c>
      <c r="J37" s="3">
        <f t="shared" si="2"/>
        <v>1.5000000000000001E-2</v>
      </c>
      <c r="K37" s="3">
        <f t="shared" si="2"/>
        <v>1.2500000000000001E-2</v>
      </c>
      <c r="L37" s="3">
        <f t="shared" si="2"/>
        <v>0.33250000000000002</v>
      </c>
      <c r="M37" s="3">
        <f t="shared" si="2"/>
        <v>0.44</v>
      </c>
      <c r="N37" s="3">
        <f t="shared" si="2"/>
        <v>180.5</v>
      </c>
      <c r="O37" s="3">
        <f t="shared" si="2"/>
        <v>328.25</v>
      </c>
      <c r="P37" s="3">
        <f t="shared" si="2"/>
        <v>6.1749999999999998</v>
      </c>
      <c r="Q37" s="3">
        <f t="shared" si="7"/>
        <v>58</v>
      </c>
      <c r="R37" s="3">
        <f t="shared" si="8"/>
        <v>0</v>
      </c>
      <c r="S37" s="3">
        <f t="shared" si="8"/>
        <v>0.26750000000000002</v>
      </c>
      <c r="T37" s="3">
        <f t="shared" si="8"/>
        <v>0</v>
      </c>
      <c r="U37" s="3">
        <f t="shared" si="8"/>
        <v>0</v>
      </c>
      <c r="V37" s="3" t="str">
        <f t="shared" si="9"/>
        <v>OK</v>
      </c>
      <c r="W37" s="3">
        <f t="shared" si="10"/>
        <v>0</v>
      </c>
      <c r="AB37" s="16"/>
      <c r="AC37" s="16"/>
      <c r="AD37" s="16"/>
      <c r="AE37" s="16"/>
      <c r="AF37" s="16"/>
    </row>
    <row r="38" spans="1:32" s="20" customFormat="1" ht="13" x14ac:dyDescent="0.35">
      <c r="A38" s="33">
        <f>N8</f>
        <v>25</v>
      </c>
      <c r="B38" s="39">
        <v>250</v>
      </c>
      <c r="C38" s="3">
        <f t="shared" si="3"/>
        <v>125</v>
      </c>
      <c r="D38" s="3">
        <f t="shared" si="4"/>
        <v>76.175749999999994</v>
      </c>
      <c r="E38" s="3">
        <f t="shared" si="5"/>
        <v>43.078750000000014</v>
      </c>
      <c r="F38" s="3">
        <f t="shared" si="6"/>
        <v>77.096999999999994</v>
      </c>
      <c r="G38" s="3">
        <f t="shared" si="2"/>
        <v>0.72750000000000004</v>
      </c>
      <c r="H38" s="3">
        <f t="shared" si="2"/>
        <v>4.4249999999999998</v>
      </c>
      <c r="I38" s="3">
        <f t="shared" si="2"/>
        <v>1.1225000000000001</v>
      </c>
      <c r="J38" s="3">
        <f t="shared" si="2"/>
        <v>1.5000000000000001E-2</v>
      </c>
      <c r="K38" s="3">
        <f t="shared" si="2"/>
        <v>1.2500000000000001E-2</v>
      </c>
      <c r="L38" s="3">
        <f t="shared" si="2"/>
        <v>0.33250000000000002</v>
      </c>
      <c r="M38" s="3">
        <f t="shared" si="2"/>
        <v>0.44</v>
      </c>
      <c r="N38" s="3">
        <f t="shared" si="2"/>
        <v>180.5</v>
      </c>
      <c r="O38" s="3">
        <f t="shared" si="2"/>
        <v>328.25</v>
      </c>
      <c r="P38" s="3">
        <f t="shared" si="2"/>
        <v>6.1749999999999998</v>
      </c>
      <c r="Q38" s="3">
        <f t="shared" si="7"/>
        <v>58</v>
      </c>
      <c r="R38" s="3">
        <f t="shared" si="8"/>
        <v>0</v>
      </c>
      <c r="S38" s="3">
        <f t="shared" si="8"/>
        <v>0.26750000000000002</v>
      </c>
      <c r="T38" s="3">
        <f t="shared" si="8"/>
        <v>0</v>
      </c>
      <c r="U38" s="3">
        <f t="shared" si="8"/>
        <v>0</v>
      </c>
      <c r="V38" s="3" t="str">
        <f t="shared" si="9"/>
        <v>OK</v>
      </c>
      <c r="W38" s="3">
        <f t="shared" si="10"/>
        <v>0</v>
      </c>
      <c r="AB38" s="16"/>
      <c r="AC38" s="16"/>
      <c r="AD38" s="16"/>
      <c r="AE38" s="16"/>
      <c r="AF38" s="16"/>
    </row>
    <row r="39" spans="1:32" s="20" customFormat="1" ht="13" x14ac:dyDescent="0.35">
      <c r="A39" s="33">
        <f>O8</f>
        <v>26</v>
      </c>
      <c r="B39" s="39">
        <v>250</v>
      </c>
      <c r="C39" s="3">
        <f t="shared" si="3"/>
        <v>125</v>
      </c>
      <c r="D39" s="3">
        <f t="shared" si="4"/>
        <v>76.175749999999994</v>
      </c>
      <c r="E39" s="3">
        <f t="shared" si="5"/>
        <v>43.078750000000014</v>
      </c>
      <c r="F39" s="3">
        <f t="shared" si="6"/>
        <v>77.096999999999994</v>
      </c>
      <c r="G39" s="3">
        <f t="shared" si="2"/>
        <v>0.72750000000000004</v>
      </c>
      <c r="H39" s="3">
        <f t="shared" si="2"/>
        <v>4.4249999999999998</v>
      </c>
      <c r="I39" s="3">
        <f t="shared" si="2"/>
        <v>1.1225000000000001</v>
      </c>
      <c r="J39" s="3">
        <f t="shared" si="2"/>
        <v>1.5000000000000001E-2</v>
      </c>
      <c r="K39" s="3">
        <f t="shared" si="2"/>
        <v>1.2500000000000001E-2</v>
      </c>
      <c r="L39" s="3">
        <f t="shared" si="2"/>
        <v>0.33250000000000002</v>
      </c>
      <c r="M39" s="3">
        <f t="shared" si="2"/>
        <v>0.44</v>
      </c>
      <c r="N39" s="3">
        <f t="shared" si="2"/>
        <v>180.5</v>
      </c>
      <c r="O39" s="3">
        <f t="shared" si="2"/>
        <v>328.25</v>
      </c>
      <c r="P39" s="3">
        <f t="shared" si="2"/>
        <v>6.1749999999999998</v>
      </c>
      <c r="Q39" s="3">
        <f t="shared" si="7"/>
        <v>58</v>
      </c>
      <c r="R39" s="3">
        <f t="shared" si="8"/>
        <v>0</v>
      </c>
      <c r="S39" s="3">
        <f t="shared" si="8"/>
        <v>0.26750000000000002</v>
      </c>
      <c r="T39" s="3">
        <f t="shared" si="8"/>
        <v>0</v>
      </c>
      <c r="U39" s="3">
        <f t="shared" si="8"/>
        <v>0</v>
      </c>
      <c r="V39" s="3" t="str">
        <f t="shared" si="9"/>
        <v>OK</v>
      </c>
      <c r="W39" s="3">
        <f t="shared" si="10"/>
        <v>0</v>
      </c>
      <c r="AB39" s="16"/>
      <c r="AC39" s="16"/>
      <c r="AD39" s="16"/>
      <c r="AE39" s="16"/>
      <c r="AF39" s="16"/>
    </row>
    <row r="40" spans="1:32" s="20" customFormat="1" ht="13" x14ac:dyDescent="0.35">
      <c r="A40" s="33">
        <f>P8</f>
        <v>27</v>
      </c>
      <c r="B40" s="39">
        <v>250</v>
      </c>
      <c r="C40" s="3">
        <f t="shared" si="3"/>
        <v>125</v>
      </c>
      <c r="D40" s="3">
        <f t="shared" si="4"/>
        <v>76.175749999999994</v>
      </c>
      <c r="E40" s="3">
        <f t="shared" si="5"/>
        <v>43.078750000000014</v>
      </c>
      <c r="F40" s="3">
        <f t="shared" si="6"/>
        <v>77.096999999999994</v>
      </c>
      <c r="G40" s="3">
        <f t="shared" si="2"/>
        <v>0.72750000000000004</v>
      </c>
      <c r="H40" s="3">
        <f t="shared" si="2"/>
        <v>4.4249999999999998</v>
      </c>
      <c r="I40" s="3">
        <f t="shared" si="2"/>
        <v>1.1225000000000001</v>
      </c>
      <c r="J40" s="3">
        <f t="shared" si="2"/>
        <v>1.5000000000000001E-2</v>
      </c>
      <c r="K40" s="3">
        <f t="shared" si="2"/>
        <v>1.2500000000000001E-2</v>
      </c>
      <c r="L40" s="3">
        <f t="shared" si="2"/>
        <v>0.33250000000000002</v>
      </c>
      <c r="M40" s="3">
        <f t="shared" si="2"/>
        <v>0.44</v>
      </c>
      <c r="N40" s="3">
        <f t="shared" si="2"/>
        <v>180.5</v>
      </c>
      <c r="O40" s="3">
        <f t="shared" si="2"/>
        <v>328.25</v>
      </c>
      <c r="P40" s="3">
        <f t="shared" si="2"/>
        <v>6.1749999999999998</v>
      </c>
      <c r="Q40" s="3">
        <f t="shared" si="7"/>
        <v>58</v>
      </c>
      <c r="R40" s="3">
        <f t="shared" si="8"/>
        <v>0</v>
      </c>
      <c r="S40" s="3">
        <f t="shared" si="8"/>
        <v>0.26750000000000002</v>
      </c>
      <c r="T40" s="3">
        <f t="shared" si="8"/>
        <v>0</v>
      </c>
      <c r="U40" s="3">
        <f t="shared" si="8"/>
        <v>0</v>
      </c>
      <c r="V40" s="3" t="str">
        <f t="shared" si="9"/>
        <v>OK</v>
      </c>
      <c r="W40" s="3">
        <f t="shared" si="10"/>
        <v>0</v>
      </c>
      <c r="AB40" s="16"/>
      <c r="AC40" s="16"/>
      <c r="AD40" s="16"/>
      <c r="AE40" s="16"/>
      <c r="AF40" s="16"/>
    </row>
    <row r="41" spans="1:32" s="20" customFormat="1" ht="13" x14ac:dyDescent="0.35">
      <c r="A41" s="33">
        <f>Q8</f>
        <v>33</v>
      </c>
      <c r="B41" s="39">
        <v>250</v>
      </c>
      <c r="C41" s="3">
        <f t="shared" si="3"/>
        <v>125</v>
      </c>
      <c r="D41" s="3">
        <f t="shared" si="4"/>
        <v>76.175749999999994</v>
      </c>
      <c r="E41" s="3">
        <f t="shared" si="5"/>
        <v>43.078750000000014</v>
      </c>
      <c r="F41" s="3">
        <f t="shared" si="6"/>
        <v>77.096999999999994</v>
      </c>
      <c r="G41" s="3">
        <f t="shared" si="2"/>
        <v>0.72750000000000004</v>
      </c>
      <c r="H41" s="3">
        <f t="shared" si="2"/>
        <v>4.4249999999999998</v>
      </c>
      <c r="I41" s="3">
        <f t="shared" si="2"/>
        <v>1.1225000000000001</v>
      </c>
      <c r="J41" s="3">
        <f t="shared" si="2"/>
        <v>1.5000000000000001E-2</v>
      </c>
      <c r="K41" s="3">
        <f t="shared" si="2"/>
        <v>1.2500000000000001E-2</v>
      </c>
      <c r="L41" s="3">
        <f t="shared" si="2"/>
        <v>0.33250000000000002</v>
      </c>
      <c r="M41" s="3">
        <f t="shared" si="2"/>
        <v>0.44</v>
      </c>
      <c r="N41" s="3">
        <f t="shared" si="2"/>
        <v>180.5</v>
      </c>
      <c r="O41" s="3">
        <f t="shared" si="2"/>
        <v>328.25</v>
      </c>
      <c r="P41" s="3">
        <f t="shared" si="2"/>
        <v>6.1749999999999998</v>
      </c>
      <c r="Q41" s="3">
        <f t="shared" si="7"/>
        <v>58</v>
      </c>
      <c r="R41" s="3">
        <f t="shared" si="8"/>
        <v>0</v>
      </c>
      <c r="S41" s="3">
        <f t="shared" si="8"/>
        <v>0.26750000000000002</v>
      </c>
      <c r="T41" s="3">
        <f t="shared" si="8"/>
        <v>0</v>
      </c>
      <c r="U41" s="3">
        <f t="shared" si="8"/>
        <v>0</v>
      </c>
      <c r="V41" s="3" t="str">
        <f t="shared" si="9"/>
        <v>OK</v>
      </c>
      <c r="W41" s="3">
        <f t="shared" si="10"/>
        <v>0</v>
      </c>
      <c r="AB41" s="16"/>
      <c r="AC41" s="16"/>
      <c r="AD41" s="16"/>
      <c r="AE41" s="16"/>
      <c r="AF41" s="16"/>
    </row>
    <row r="42" spans="1:32" s="20" customFormat="1" ht="13" x14ac:dyDescent="0.35">
      <c r="A42" s="33">
        <f>R8</f>
        <v>34</v>
      </c>
      <c r="B42" s="39">
        <v>250</v>
      </c>
      <c r="C42" s="3">
        <f t="shared" si="3"/>
        <v>125</v>
      </c>
      <c r="D42" s="3">
        <f t="shared" si="4"/>
        <v>76.175749999999994</v>
      </c>
      <c r="E42" s="3">
        <f t="shared" si="5"/>
        <v>43.078750000000014</v>
      </c>
      <c r="F42" s="3">
        <f t="shared" si="6"/>
        <v>77.096999999999994</v>
      </c>
      <c r="G42" s="3">
        <f t="shared" si="2"/>
        <v>0.72750000000000004</v>
      </c>
      <c r="H42" s="3">
        <f t="shared" si="2"/>
        <v>4.4249999999999998</v>
      </c>
      <c r="I42" s="3">
        <f t="shared" si="2"/>
        <v>1.1225000000000001</v>
      </c>
      <c r="J42" s="3">
        <f t="shared" si="2"/>
        <v>1.5000000000000001E-2</v>
      </c>
      <c r="K42" s="3">
        <f t="shared" si="2"/>
        <v>1.2500000000000001E-2</v>
      </c>
      <c r="L42" s="3">
        <f t="shared" si="2"/>
        <v>0.33250000000000002</v>
      </c>
      <c r="M42" s="3">
        <f t="shared" si="2"/>
        <v>0.44</v>
      </c>
      <c r="N42" s="3">
        <f t="shared" si="2"/>
        <v>180.5</v>
      </c>
      <c r="O42" s="3">
        <f t="shared" si="2"/>
        <v>328.25</v>
      </c>
      <c r="P42" s="3">
        <f t="shared" si="2"/>
        <v>6.1749999999999998</v>
      </c>
      <c r="Q42" s="3">
        <f t="shared" si="7"/>
        <v>58</v>
      </c>
      <c r="R42" s="3">
        <f t="shared" si="8"/>
        <v>0</v>
      </c>
      <c r="S42" s="3">
        <f t="shared" si="8"/>
        <v>0.26750000000000002</v>
      </c>
      <c r="T42" s="3">
        <f t="shared" si="8"/>
        <v>0</v>
      </c>
      <c r="U42" s="3">
        <f t="shared" si="8"/>
        <v>0</v>
      </c>
      <c r="V42" s="3" t="str">
        <f t="shared" si="9"/>
        <v>OK</v>
      </c>
      <c r="W42" s="3">
        <f t="shared" si="10"/>
        <v>0</v>
      </c>
      <c r="AB42" s="16"/>
      <c r="AC42" s="16"/>
      <c r="AD42" s="16"/>
      <c r="AE42" s="16"/>
      <c r="AF42" s="16"/>
    </row>
    <row r="43" spans="1:32" s="20" customFormat="1" ht="13" x14ac:dyDescent="0.35">
      <c r="A43" s="33">
        <f>S8</f>
        <v>35</v>
      </c>
      <c r="B43" s="39">
        <v>250</v>
      </c>
      <c r="C43" s="3">
        <f t="shared" si="3"/>
        <v>125</v>
      </c>
      <c r="D43" s="3">
        <f t="shared" si="4"/>
        <v>76.175749999999994</v>
      </c>
      <c r="E43" s="3">
        <f t="shared" si="5"/>
        <v>43.078750000000014</v>
      </c>
      <c r="F43" s="3">
        <f t="shared" si="6"/>
        <v>77.096999999999994</v>
      </c>
      <c r="G43" s="3">
        <f t="shared" ref="G43:P46" si="11">IF(G$23="%w/w SAR",((G$24*10)*$B43),IF(G$23="%w/w DM",(((G$24*10)*($B$24/100))*$B43),IF(G$23="kg/t SAR",(G$24*$B43),IF(G$23="kg/t DM",((G$24*($B$24/100))*$B43),IF(G$23="mg/kg SAR",((G$24*0.001)*$B43),IF(G$23="mg/kg DM",(((G$24*0.001)*($B$24/100))*$B43),0))))))</f>
        <v>0.72750000000000004</v>
      </c>
      <c r="H43" s="3">
        <f t="shared" si="11"/>
        <v>4.4249999999999998</v>
      </c>
      <c r="I43" s="3">
        <f t="shared" si="11"/>
        <v>1.1225000000000001</v>
      </c>
      <c r="J43" s="3">
        <f t="shared" si="11"/>
        <v>1.5000000000000001E-2</v>
      </c>
      <c r="K43" s="3">
        <f t="shared" si="11"/>
        <v>1.2500000000000001E-2</v>
      </c>
      <c r="L43" s="3">
        <f t="shared" si="11"/>
        <v>0.33250000000000002</v>
      </c>
      <c r="M43" s="3">
        <f t="shared" si="11"/>
        <v>0.44</v>
      </c>
      <c r="N43" s="3">
        <f t="shared" si="11"/>
        <v>180.5</v>
      </c>
      <c r="O43" s="3">
        <f t="shared" si="11"/>
        <v>328.25</v>
      </c>
      <c r="P43" s="3">
        <f t="shared" si="11"/>
        <v>6.1749999999999998</v>
      </c>
      <c r="Q43" s="3">
        <f t="shared" si="7"/>
        <v>58</v>
      </c>
      <c r="R43" s="3">
        <f t="shared" si="8"/>
        <v>0</v>
      </c>
      <c r="S43" s="3">
        <f t="shared" si="8"/>
        <v>0.26750000000000002</v>
      </c>
      <c r="T43" s="3">
        <f t="shared" si="8"/>
        <v>0</v>
      </c>
      <c r="U43" s="3">
        <f t="shared" si="8"/>
        <v>0</v>
      </c>
      <c r="V43" s="3" t="str">
        <f t="shared" si="9"/>
        <v>OK</v>
      </c>
      <c r="W43" s="3">
        <f t="shared" si="10"/>
        <v>0</v>
      </c>
      <c r="AB43" s="16"/>
      <c r="AC43" s="16"/>
      <c r="AD43" s="16"/>
      <c r="AE43" s="16"/>
      <c r="AF43" s="16"/>
    </row>
    <row r="44" spans="1:32" s="20" customFormat="1" ht="13" x14ac:dyDescent="0.35">
      <c r="A44" s="33" t="str">
        <f>T8</f>
        <v>36a</v>
      </c>
      <c r="B44" s="39">
        <v>250</v>
      </c>
      <c r="C44" s="3">
        <f t="shared" si="3"/>
        <v>125</v>
      </c>
      <c r="D44" s="3">
        <f t="shared" si="4"/>
        <v>76.175749999999994</v>
      </c>
      <c r="E44" s="3">
        <f t="shared" si="5"/>
        <v>43.078750000000014</v>
      </c>
      <c r="F44" s="3">
        <f t="shared" si="6"/>
        <v>77.096999999999994</v>
      </c>
      <c r="G44" s="3">
        <f t="shared" si="11"/>
        <v>0.72750000000000004</v>
      </c>
      <c r="H44" s="3">
        <f t="shared" si="11"/>
        <v>4.4249999999999998</v>
      </c>
      <c r="I44" s="3">
        <f t="shared" si="11"/>
        <v>1.1225000000000001</v>
      </c>
      <c r="J44" s="3">
        <f t="shared" si="11"/>
        <v>1.5000000000000001E-2</v>
      </c>
      <c r="K44" s="3">
        <f t="shared" si="11"/>
        <v>1.2500000000000001E-2</v>
      </c>
      <c r="L44" s="3">
        <f t="shared" si="11"/>
        <v>0.33250000000000002</v>
      </c>
      <c r="M44" s="3">
        <f t="shared" si="11"/>
        <v>0.44</v>
      </c>
      <c r="N44" s="3">
        <f t="shared" si="11"/>
        <v>180.5</v>
      </c>
      <c r="O44" s="3">
        <f t="shared" si="11"/>
        <v>328.25</v>
      </c>
      <c r="P44" s="3">
        <f t="shared" si="11"/>
        <v>6.1749999999999998</v>
      </c>
      <c r="Q44" s="3">
        <f t="shared" si="7"/>
        <v>58</v>
      </c>
      <c r="R44" s="3">
        <f t="shared" si="8"/>
        <v>0</v>
      </c>
      <c r="S44" s="3">
        <f t="shared" si="8"/>
        <v>0.26750000000000002</v>
      </c>
      <c r="T44" s="3">
        <f t="shared" si="8"/>
        <v>0</v>
      </c>
      <c r="U44" s="3">
        <f t="shared" si="8"/>
        <v>0</v>
      </c>
      <c r="V44" s="3" t="str">
        <f t="shared" si="9"/>
        <v>OK</v>
      </c>
      <c r="W44" s="3">
        <f t="shared" si="10"/>
        <v>0</v>
      </c>
      <c r="AB44" s="16"/>
      <c r="AC44" s="16"/>
      <c r="AD44" s="16"/>
      <c r="AE44" s="16"/>
      <c r="AF44" s="16"/>
    </row>
    <row r="45" spans="1:32" s="20" customFormat="1" ht="13" x14ac:dyDescent="0.35">
      <c r="A45" s="33">
        <f>U8</f>
        <v>37</v>
      </c>
      <c r="B45" s="39">
        <v>250</v>
      </c>
      <c r="C45" s="3">
        <f t="shared" si="3"/>
        <v>125</v>
      </c>
      <c r="D45" s="3">
        <f t="shared" si="4"/>
        <v>76.175749999999994</v>
      </c>
      <c r="E45" s="3">
        <f t="shared" si="5"/>
        <v>43.078750000000014</v>
      </c>
      <c r="F45" s="3">
        <f t="shared" si="6"/>
        <v>77.096999999999994</v>
      </c>
      <c r="G45" s="3">
        <f t="shared" si="11"/>
        <v>0.72750000000000004</v>
      </c>
      <c r="H45" s="3">
        <f t="shared" si="11"/>
        <v>4.4249999999999998</v>
      </c>
      <c r="I45" s="3">
        <f t="shared" si="11"/>
        <v>1.1225000000000001</v>
      </c>
      <c r="J45" s="3">
        <f t="shared" si="11"/>
        <v>1.5000000000000001E-2</v>
      </c>
      <c r="K45" s="3">
        <f t="shared" si="11"/>
        <v>1.2500000000000001E-2</v>
      </c>
      <c r="L45" s="3">
        <f t="shared" si="11"/>
        <v>0.33250000000000002</v>
      </c>
      <c r="M45" s="3">
        <f t="shared" si="11"/>
        <v>0.44</v>
      </c>
      <c r="N45" s="3">
        <f t="shared" si="11"/>
        <v>180.5</v>
      </c>
      <c r="O45" s="3">
        <f t="shared" si="11"/>
        <v>328.25</v>
      </c>
      <c r="P45" s="3">
        <f t="shared" si="11"/>
        <v>6.1749999999999998</v>
      </c>
      <c r="Q45" s="3">
        <f t="shared" si="7"/>
        <v>58</v>
      </c>
      <c r="R45" s="3">
        <f t="shared" si="8"/>
        <v>0</v>
      </c>
      <c r="S45" s="3">
        <f t="shared" si="8"/>
        <v>0.26750000000000002</v>
      </c>
      <c r="T45" s="3">
        <f t="shared" si="8"/>
        <v>0</v>
      </c>
      <c r="U45" s="3">
        <f t="shared" si="8"/>
        <v>0</v>
      </c>
      <c r="V45" s="3" t="str">
        <f t="shared" si="9"/>
        <v>OK</v>
      </c>
      <c r="W45" s="3">
        <f t="shared" si="10"/>
        <v>0</v>
      </c>
      <c r="AB45" s="16"/>
      <c r="AC45" s="16"/>
      <c r="AD45" s="16"/>
      <c r="AE45" s="16"/>
      <c r="AF45" s="16"/>
    </row>
    <row r="46" spans="1:32" s="20" customFormat="1" ht="13.5" thickBot="1" x14ac:dyDescent="0.4">
      <c r="A46" s="34">
        <f>V8</f>
        <v>0</v>
      </c>
      <c r="B46" s="21"/>
      <c r="C46" s="4">
        <f t="shared" si="3"/>
        <v>0</v>
      </c>
      <c r="D46" s="4">
        <f t="shared" si="4"/>
        <v>0</v>
      </c>
      <c r="E46" s="4">
        <f t="shared" si="5"/>
        <v>0</v>
      </c>
      <c r="F46" s="4">
        <f t="shared" si="6"/>
        <v>0</v>
      </c>
      <c r="G46" s="4">
        <f t="shared" si="11"/>
        <v>0</v>
      </c>
      <c r="H46" s="4">
        <f t="shared" si="11"/>
        <v>0</v>
      </c>
      <c r="I46" s="4">
        <f t="shared" si="11"/>
        <v>0</v>
      </c>
      <c r="J46" s="4">
        <f t="shared" si="11"/>
        <v>0</v>
      </c>
      <c r="K46" s="4">
        <f t="shared" si="11"/>
        <v>0</v>
      </c>
      <c r="L46" s="4">
        <f t="shared" si="11"/>
        <v>0</v>
      </c>
      <c r="M46" s="4">
        <f t="shared" si="11"/>
        <v>0</v>
      </c>
      <c r="N46" s="4">
        <f t="shared" si="11"/>
        <v>0</v>
      </c>
      <c r="O46" s="4">
        <f t="shared" si="11"/>
        <v>0</v>
      </c>
      <c r="P46" s="4">
        <f t="shared" si="11"/>
        <v>0</v>
      </c>
      <c r="Q46" s="4">
        <f t="shared" si="7"/>
        <v>0</v>
      </c>
      <c r="R46" s="4">
        <f t="shared" si="8"/>
        <v>0</v>
      </c>
      <c r="S46" s="4">
        <f t="shared" si="8"/>
        <v>0</v>
      </c>
      <c r="T46" s="4">
        <f t="shared" si="8"/>
        <v>0</v>
      </c>
      <c r="U46" s="4">
        <f t="shared" si="8"/>
        <v>0</v>
      </c>
      <c r="V46" s="4" t="str">
        <f t="shared" si="9"/>
        <v>OK</v>
      </c>
      <c r="W46" s="4">
        <f t="shared" si="10"/>
        <v>0</v>
      </c>
      <c r="AB46" s="16"/>
      <c r="AC46" s="16"/>
      <c r="AD46" s="16"/>
      <c r="AE46" s="16"/>
      <c r="AF46" s="16"/>
    </row>
    <row r="47" spans="1:32" s="25" customFormat="1" ht="13.5" thickBot="1" x14ac:dyDescent="0.4">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C5:E5"/>
    <mergeCell ref="H5:J5"/>
    <mergeCell ref="A18:B18"/>
    <mergeCell ref="A19:B19"/>
    <mergeCell ref="A20:B20"/>
    <mergeCell ref="A12:B12"/>
    <mergeCell ref="A7:B7"/>
    <mergeCell ref="A8:B8"/>
    <mergeCell ref="A9:B9"/>
    <mergeCell ref="A10:B10"/>
    <mergeCell ref="A11:B11"/>
    <mergeCell ref="A5:B5"/>
    <mergeCell ref="F5:G5"/>
    <mergeCell ref="A25:A26"/>
    <mergeCell ref="A13:B13"/>
    <mergeCell ref="A14:B14"/>
    <mergeCell ref="A15:B15"/>
    <mergeCell ref="A16:B16"/>
    <mergeCell ref="A17:B17"/>
    <mergeCell ref="A3:B3"/>
    <mergeCell ref="C3:E3"/>
    <mergeCell ref="F3:G3"/>
    <mergeCell ref="H3:J3"/>
    <mergeCell ref="A4:B4"/>
    <mergeCell ref="C4:E4"/>
    <mergeCell ref="F4:G4"/>
    <mergeCell ref="H4:J4"/>
    <mergeCell ref="A1:B1"/>
    <mergeCell ref="C1:E1"/>
    <mergeCell ref="F1:G1"/>
    <mergeCell ref="H1:J1"/>
    <mergeCell ref="A2:B2"/>
    <mergeCell ref="C2:E2"/>
    <mergeCell ref="F2:G2"/>
    <mergeCell ref="H2:J2"/>
  </mergeCells>
  <conditionalFormatting sqref="C20:V20">
    <cfRule type="cellIs" dxfId="20" priority="20" operator="equal">
      <formula>"DECREASE"</formula>
    </cfRule>
    <cfRule type="cellIs" dxfId="19" priority="21" operator="equal">
      <formula>"INCREASE"</formula>
    </cfRule>
  </conditionalFormatting>
  <conditionalFormatting sqref="B27:B46">
    <cfRule type="cellIs" dxfId="18" priority="19" operator="greaterThan">
      <formula>$B$47</formula>
    </cfRule>
  </conditionalFormatting>
  <conditionalFormatting sqref="C27:C46">
    <cfRule type="cellIs" dxfId="17" priority="18" operator="greaterThan">
      <formula>$C$47</formula>
    </cfRule>
  </conditionalFormatting>
  <conditionalFormatting sqref="C18:V18">
    <cfRule type="cellIs" dxfId="16" priority="17" operator="equal">
      <formula>0</formula>
    </cfRule>
  </conditionalFormatting>
  <conditionalFormatting sqref="C17:V17">
    <cfRule type="cellIs" dxfId="15" priority="16" operator="equal">
      <formula>0</formula>
    </cfRule>
  </conditionalFormatting>
  <conditionalFormatting sqref="C19:V19">
    <cfRule type="cellIs" dxfId="14" priority="15" operator="equal">
      <formula>0</formula>
    </cfRule>
  </conditionalFormatting>
  <conditionalFormatting sqref="V27:W46">
    <cfRule type="cellIs" dxfId="13" priority="13" operator="greaterThanOrEqual">
      <formula>"OK"</formula>
    </cfRule>
    <cfRule type="cellIs" dxfId="12" priority="14" operator="equal">
      <formula>"NOT OK"</formula>
    </cfRule>
  </conditionalFormatting>
  <conditionalFormatting sqref="G27:G46">
    <cfRule type="cellIs" dxfId="11" priority="12" operator="greaterThan">
      <formula>$G$47</formula>
    </cfRule>
  </conditionalFormatting>
  <conditionalFormatting sqref="H27:H46">
    <cfRule type="cellIs" dxfId="10" priority="11" operator="greaterThan">
      <formula>$H$47</formula>
    </cfRule>
  </conditionalFormatting>
  <conditionalFormatting sqref="I27:I46">
    <cfRule type="cellIs" dxfId="9" priority="10" operator="greaterThan">
      <formula>$I$47</formula>
    </cfRule>
  </conditionalFormatting>
  <conditionalFormatting sqref="K27:K46">
    <cfRule type="cellIs" dxfId="8" priority="9" operator="greaterThan">
      <formula>$K$47</formula>
    </cfRule>
  </conditionalFormatting>
  <conditionalFormatting sqref="L27:L46">
    <cfRule type="cellIs" dxfId="7" priority="8" operator="greaterThan">
      <formula>$L$47</formula>
    </cfRule>
  </conditionalFormatting>
  <conditionalFormatting sqref="M27:M46">
    <cfRule type="cellIs" dxfId="6" priority="7" operator="greaterThan">
      <formula>$M$47</formula>
    </cfRule>
  </conditionalFormatting>
  <conditionalFormatting sqref="P27:P46">
    <cfRule type="cellIs" dxfId="5" priority="6" operator="greaterThan">
      <formula>$P$47</formula>
    </cfRule>
  </conditionalFormatting>
  <conditionalFormatting sqref="R27:R46">
    <cfRule type="cellIs" dxfId="4" priority="5" operator="greaterThan">
      <formula>$R$47</formula>
    </cfRule>
  </conditionalFormatting>
  <conditionalFormatting sqref="S27:S46">
    <cfRule type="cellIs" dxfId="3" priority="4" operator="greaterThan">
      <formula>$S$47</formula>
    </cfRule>
  </conditionalFormatting>
  <conditionalFormatting sqref="T27:T46">
    <cfRule type="cellIs" dxfId="2" priority="3" operator="greaterThan">
      <formula>$T$47</formula>
    </cfRule>
  </conditionalFormatting>
  <conditionalFormatting sqref="U27:U46">
    <cfRule type="cellIs" dxfId="1" priority="2" operator="greaterThan">
      <formula>$U$47</formula>
    </cfRule>
  </conditionalFormatting>
  <conditionalFormatting sqref="H5:J5">
    <cfRule type="cellIs" dxfId="0" priority="1" operator="lessThan">
      <formula>5</formula>
    </cfRule>
  </conditionalFormatting>
  <dataValidations count="2">
    <dataValidation type="list" allowBlank="1" showInputMessage="1" showErrorMessage="1" sqref="H3:J3" xr:uid="{00000000-0002-0000-0600-000000000000}">
      <formula1>$AD$2:$AD$4</formula1>
    </dataValidation>
    <dataValidation type="list" showInputMessage="1" sqref="C23:U23" xr:uid="{00000000-0002-0000-0600-000001000000}">
      <formula1>$AB$2:$AB$7</formula1>
    </dataValidation>
  </dataValidations>
  <pageMargins left="0.7" right="0.7" top="0.75" bottom="0.75" header="0.3" footer="0.3"/>
  <pageSetup paperSize="9" orientation="portrait" verticalDpi="0" r:id="rId1"/>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4"/>
  <sheetViews>
    <sheetView workbookViewId="0"/>
  </sheetViews>
  <sheetFormatPr defaultRowHeight="14.5" x14ac:dyDescent="0.35"/>
  <cols>
    <col min="14" max="14" width="9.7265625" bestFit="1" customWidth="1"/>
    <col min="20" max="20" width="10" bestFit="1" customWidth="1"/>
  </cols>
  <sheetData>
    <row r="1" spans="1:21" x14ac:dyDescent="0.35">
      <c r="A1" s="75" t="s">
        <v>105</v>
      </c>
    </row>
    <row r="2" spans="1:21" ht="38.5" x14ac:dyDescent="0.35">
      <c r="A2" s="101" t="s">
        <v>100</v>
      </c>
      <c r="B2" s="67" t="str">
        <f>'Bolton Hill'!B25</f>
        <v>Application Rate</v>
      </c>
      <c r="C2" s="67" t="str">
        <f>'Bolton Hill'!C25</f>
        <v>Nitrogen Addition</v>
      </c>
      <c r="D2" s="67" t="str">
        <f>'Bolton Hill'!D25</f>
        <v>Phosphate Addition</v>
      </c>
      <c r="E2" s="67" t="str">
        <f>'Bolton Hill'!E25</f>
        <v>Potash  Addition</v>
      </c>
      <c r="F2" s="67" t="str">
        <f>'Bolton Hill'!F25</f>
        <v>Mg Oxide Addition</v>
      </c>
      <c r="G2" s="67" t="str">
        <f>'Bolton Hill'!G25</f>
        <v>Copper Addition</v>
      </c>
      <c r="H2" s="67" t="str">
        <f>'Bolton Hill'!H25</f>
        <v>Zinc Addition</v>
      </c>
      <c r="I2" s="67" t="str">
        <f>'Bolton Hill'!I25</f>
        <v>Lead Addition</v>
      </c>
      <c r="J2" s="67" t="str">
        <f>'Bolton Hill'!J25</f>
        <v>Cadmium Addition</v>
      </c>
      <c r="K2" s="67" t="str">
        <f>'Bolton Hill'!K25</f>
        <v>Mercury Addition</v>
      </c>
      <c r="L2" s="67" t="str">
        <f>'Bolton Hill'!L25</f>
        <v>Nickel Addition</v>
      </c>
      <c r="M2" s="67" t="str">
        <f>'Bolton Hill'!M25</f>
        <v>Chromium Addition</v>
      </c>
      <c r="N2" s="67" t="str">
        <f>'Bolton Hill'!N25</f>
        <v>Aluminium Addition</v>
      </c>
      <c r="O2" s="67" t="str">
        <f>'Bolton Hill'!O25</f>
        <v>Iron Addition</v>
      </c>
      <c r="P2" s="67" t="str">
        <f>'Bolton Hill'!P25</f>
        <v xml:space="preserve">Sodium Addition                 </v>
      </c>
      <c r="Q2" s="67" t="str">
        <f>'Bolton Hill'!Q25</f>
        <v>SO3  Addition                             kg/ha</v>
      </c>
      <c r="R2" s="67" t="str">
        <f>'Bolton Hill'!R25</f>
        <v xml:space="preserve">Selenium Addition </v>
      </c>
      <c r="S2" s="67" t="str">
        <f>'Bolton Hill'!S25</f>
        <v xml:space="preserve">Arsenic  Addition  </v>
      </c>
      <c r="T2" s="67" t="str">
        <f>'Bolton Hill'!T25</f>
        <v xml:space="preserve">Molybdenum Addition  </v>
      </c>
      <c r="U2" s="67" t="str">
        <f>'Bolton Hill'!U25</f>
        <v xml:space="preserve">Fluoride Addition </v>
      </c>
    </row>
    <row r="3" spans="1:21" ht="26" x14ac:dyDescent="0.35">
      <c r="A3" s="101"/>
      <c r="B3" s="67" t="str">
        <f>'Bolton Hill'!B26</f>
        <v>tonnes/ha</v>
      </c>
      <c r="C3" s="67" t="str">
        <f>'Bolton Hill'!C26</f>
        <v>kg/ha</v>
      </c>
      <c r="D3" s="67" t="str">
        <f>'Bolton Hill'!D26</f>
        <v>P2O5 
kg/ha</v>
      </c>
      <c r="E3" s="67" t="str">
        <f>'Bolton Hill'!E26</f>
        <v>K2O 
kg/ha</v>
      </c>
      <c r="F3" s="67" t="str">
        <f>'Bolton Hill'!F26</f>
        <v>MgO 
kg/ha</v>
      </c>
      <c r="G3" s="67" t="str">
        <f>'Bolton Hill'!G26</f>
        <v>kg/ha</v>
      </c>
      <c r="H3" s="67" t="str">
        <f>'Bolton Hill'!H26</f>
        <v>kg/ha</v>
      </c>
      <c r="I3" s="67" t="str">
        <f>'Bolton Hill'!I26</f>
        <v>kg/ha</v>
      </c>
      <c r="J3" s="67" t="str">
        <f>'Bolton Hill'!J26</f>
        <v>kg/ha</v>
      </c>
      <c r="K3" s="67" t="str">
        <f>'Bolton Hill'!K26</f>
        <v>kg/ha</v>
      </c>
      <c r="L3" s="67" t="str">
        <f>'Bolton Hill'!L26</f>
        <v>kg/ha</v>
      </c>
      <c r="M3" s="67" t="str">
        <f>'Bolton Hill'!M26</f>
        <v>kg/ha</v>
      </c>
      <c r="N3" s="67" t="str">
        <f>'Bolton Hill'!N26</f>
        <v>kg/ha</v>
      </c>
      <c r="O3" s="67" t="str">
        <f>'Bolton Hill'!O26</f>
        <v>kg/ha</v>
      </c>
      <c r="P3" s="67" t="str">
        <f>'Bolton Hill'!P26</f>
        <v>kg/ha</v>
      </c>
      <c r="Q3" s="67" t="str">
        <f>'Bolton Hill'!Q26</f>
        <v>kg/ha</v>
      </c>
      <c r="R3" s="67" t="str">
        <f>'Bolton Hill'!R26</f>
        <v>kg/ha</v>
      </c>
      <c r="S3" s="67" t="str">
        <f>'Bolton Hill'!S26</f>
        <v>kg/ha</v>
      </c>
      <c r="T3" s="67" t="str">
        <f>'Bolton Hill'!T26</f>
        <v>kg/ha</v>
      </c>
      <c r="U3" s="67" t="str">
        <f>'Bolton Hill'!U26</f>
        <v>kg/ha</v>
      </c>
    </row>
    <row r="4" spans="1:21" x14ac:dyDescent="0.35">
      <c r="A4" s="60">
        <v>1</v>
      </c>
      <c r="B4" s="68">
        <f>'Bolton Hill'!B27</f>
        <v>250</v>
      </c>
      <c r="C4" s="68">
        <f>'Bolton Hill'!C27</f>
        <v>100</v>
      </c>
      <c r="D4" s="68">
        <f>'Bolton Hill'!D27</f>
        <v>35.052300000000002</v>
      </c>
      <c r="E4" s="68">
        <f>'Bolton Hill'!E27</f>
        <v>8.073500000000001</v>
      </c>
      <c r="F4" s="68">
        <f>'Bolton Hill'!F27</f>
        <v>13.181099999999999</v>
      </c>
      <c r="G4" s="68">
        <f>'Bolton Hill'!G27</f>
        <v>0.245</v>
      </c>
      <c r="H4" s="68">
        <f>'Bolton Hill'!H27</f>
        <v>0.58499999999999996</v>
      </c>
      <c r="I4" s="68">
        <f>'Bolton Hill'!I27</f>
        <v>0.125</v>
      </c>
      <c r="J4" s="68">
        <f>'Bolton Hill'!J27</f>
        <v>2.5000000000000001E-3</v>
      </c>
      <c r="K4" s="68">
        <f>'Bolton Hill'!K27</f>
        <v>1.2500000000000001E-2</v>
      </c>
      <c r="L4" s="68">
        <f>'Bolton Hill'!L27</f>
        <v>0.13750000000000001</v>
      </c>
      <c r="M4" s="68">
        <f>'Bolton Hill'!M27</f>
        <v>0.1275</v>
      </c>
      <c r="N4" s="68">
        <f>'Bolton Hill'!N27</f>
        <v>692.5</v>
      </c>
      <c r="O4" s="68">
        <f>'Bolton Hill'!O27</f>
        <v>108.5</v>
      </c>
      <c r="P4" s="68">
        <f>'Bolton Hill'!P27</f>
        <v>3.125</v>
      </c>
      <c r="Q4" s="68">
        <f>'Bolton Hill'!Q27</f>
        <v>90.000000000000014</v>
      </c>
      <c r="R4" s="68">
        <f>'Bolton Hill'!R27</f>
        <v>0</v>
      </c>
      <c r="S4" s="68">
        <f>'Bolton Hill'!S27</f>
        <v>0.125</v>
      </c>
      <c r="T4" s="68">
        <f>'Bolton Hill'!T27</f>
        <v>0</v>
      </c>
      <c r="U4" s="68">
        <f>'Bolton Hill'!U27</f>
        <v>0</v>
      </c>
    </row>
    <row r="5" spans="1:21" x14ac:dyDescent="0.35">
      <c r="A5" s="60">
        <v>2</v>
      </c>
      <c r="B5" s="68">
        <f>'Felindre (Sludge cake)'!B27</f>
        <v>117</v>
      </c>
      <c r="C5" s="68">
        <f>'Felindre (Sludge cake)'!C27</f>
        <v>134.22239999999999</v>
      </c>
      <c r="D5" s="68">
        <f>'Felindre (Sludge cake)'!D27</f>
        <v>78.797776589999998</v>
      </c>
      <c r="E5" s="68">
        <f>'Felindre (Sludge cake)'!E27</f>
        <v>9.0640666349999996</v>
      </c>
      <c r="F5" s="68">
        <f>'Felindre (Sludge cake)'!F27</f>
        <v>86.234536439999985</v>
      </c>
      <c r="G5" s="68">
        <f>'Felindre (Sludge cake)'!G27</f>
        <v>1.0178532</v>
      </c>
      <c r="H5" s="68">
        <f>'Felindre (Sludge cake)'!H27</f>
        <v>6.3755639999999998</v>
      </c>
      <c r="I5" s="68">
        <f>'Felindre (Sludge cake)'!I27</f>
        <v>0.86126040000000004</v>
      </c>
      <c r="J5" s="68">
        <f>'Felindre (Sludge cake)'!J27</f>
        <v>3.2996339999999999E-2</v>
      </c>
      <c r="K5" s="68">
        <f>'Felindre (Sludge cake)'!K27</f>
        <v>5.87223E-3</v>
      </c>
      <c r="L5" s="68">
        <f>'Felindre (Sludge cake)'!L27</f>
        <v>0.53688959999999997</v>
      </c>
      <c r="M5" s="68">
        <f>'Felindre (Sludge cake)'!M27</f>
        <v>0.33275969999999999</v>
      </c>
      <c r="N5" s="68">
        <f>'Felindre (Sludge cake)'!N27</f>
        <v>2908.1519999999996</v>
      </c>
      <c r="O5" s="68">
        <f>'Felindre (Sludge cake)'!O27</f>
        <v>562.05630000000008</v>
      </c>
      <c r="P5" s="68">
        <f>'Felindre (Sludge cake)'!P27</f>
        <v>0</v>
      </c>
      <c r="Q5" s="68">
        <f>'Felindre (Sludge cake)'!Q27</f>
        <v>328.56524999999999</v>
      </c>
      <c r="R5" s="68">
        <f>'Felindre (Sludge cake)'!R27</f>
        <v>0</v>
      </c>
      <c r="S5" s="68">
        <f>'Felindre (Sludge cake)'!S27</f>
        <v>0.69348240000000005</v>
      </c>
      <c r="T5" s="68">
        <f>'Felindre (Sludge cake)'!T27</f>
        <v>0</v>
      </c>
      <c r="U5" s="68">
        <f>'Felindre (Sludge cake)'!U27</f>
        <v>0</v>
      </c>
    </row>
    <row r="6" spans="1:21" x14ac:dyDescent="0.35">
      <c r="A6" s="60">
        <v>3</v>
      </c>
      <c r="B6" s="68">
        <f>'Felindre (Liquid sludge)'!B27</f>
        <v>200</v>
      </c>
      <c r="C6" s="68">
        <f>'Felindre (Liquid sludge)'!C27</f>
        <v>128.43999999999997</v>
      </c>
      <c r="D6" s="68">
        <f>'Felindre (Liquid sludge)'!D27</f>
        <v>63.884534999999993</v>
      </c>
      <c r="E6" s="68">
        <f>'Felindre (Liquid sludge)'!E27</f>
        <v>7.697781</v>
      </c>
      <c r="F6" s="68">
        <f>'Felindre (Liquid sludge)'!F27</f>
        <v>70.0505</v>
      </c>
      <c r="G6" s="68">
        <f>'Felindre (Liquid sludge)'!G27</f>
        <v>0.99709999999999988</v>
      </c>
      <c r="H6" s="68">
        <f>'Felindre (Liquid sludge)'!H27</f>
        <v>6.0163999999999991</v>
      </c>
      <c r="I6" s="68">
        <f>'Felindre (Liquid sludge)'!I27</f>
        <v>1.0325899999999999</v>
      </c>
      <c r="J6" s="68">
        <f>'Felindre (Liquid sludge)'!J27</f>
        <v>2.8729999999999995E-2</v>
      </c>
      <c r="K6" s="68">
        <f>'Felindre (Liquid sludge)'!K27</f>
        <v>4.0559999999999997E-3</v>
      </c>
      <c r="L6" s="68">
        <f>'Felindre (Liquid sludge)'!L27</f>
        <v>0.51544999999999996</v>
      </c>
      <c r="M6" s="68">
        <f>'Felindre (Liquid sludge)'!M27</f>
        <v>0.32109999999999994</v>
      </c>
      <c r="N6" s="68">
        <f>'Felindre (Liquid sludge)'!N27</f>
        <v>2298.3999999999996</v>
      </c>
      <c r="O6" s="68">
        <f>'Felindre (Liquid sludge)'!O27</f>
        <v>479.96</v>
      </c>
      <c r="P6" s="68">
        <f>'Felindre (Liquid sludge)'!P27</f>
        <v>0</v>
      </c>
      <c r="Q6" s="68">
        <f>'Felindre (Liquid sludge)'!Q27</f>
        <v>258.99249999999995</v>
      </c>
      <c r="R6" s="68">
        <f>'Felindre (Liquid sludge)'!R27</f>
        <v>0</v>
      </c>
      <c r="S6" s="68">
        <f>'Felindre (Liquid sludge)'!S27</f>
        <v>0.67938000000000009</v>
      </c>
      <c r="T6" s="68">
        <f>'Felindre (Liquid sludge)'!T27</f>
        <v>0</v>
      </c>
      <c r="U6" s="68">
        <f>'Felindre (Liquid sludge)'!U27</f>
        <v>0</v>
      </c>
    </row>
    <row r="7" spans="1:21" x14ac:dyDescent="0.35">
      <c r="A7" s="60">
        <v>4</v>
      </c>
      <c r="B7" s="68">
        <f>Preseli!B27</f>
        <v>250</v>
      </c>
      <c r="C7" s="68">
        <f>Preseli!C27</f>
        <v>32.917500000000004</v>
      </c>
      <c r="D7" s="68">
        <f>Preseli!D27</f>
        <v>54.846540000000005</v>
      </c>
      <c r="E7" s="68">
        <f>Preseli!E27</f>
        <v>0.9272475</v>
      </c>
      <c r="F7" s="68">
        <f>Preseli!F27</f>
        <v>4.2952976999999999</v>
      </c>
      <c r="G7" s="68">
        <f>Preseli!G27</f>
        <v>0.16587000000000002</v>
      </c>
      <c r="H7" s="68">
        <f>Preseli!H27</f>
        <v>0.55575000000000008</v>
      </c>
      <c r="I7" s="68">
        <f>Preseli!I27</f>
        <v>2.6505000000000004E-2</v>
      </c>
      <c r="J7" s="68">
        <f>Preseli!J27</f>
        <v>4.7025000000000001E-3</v>
      </c>
      <c r="K7" s="68">
        <f>Preseli!K27</f>
        <v>5.0017500000000001E-3</v>
      </c>
      <c r="L7" s="68">
        <f>Preseli!L27</f>
        <v>5.8567500000000002E-2</v>
      </c>
      <c r="M7" s="68">
        <f>Preseli!M27</f>
        <v>2.6505000000000004E-2</v>
      </c>
      <c r="N7" s="68">
        <f>Preseli!N27</f>
        <v>784.46250000000009</v>
      </c>
      <c r="O7" s="68">
        <f>Preseli!O27</f>
        <v>88.064999999999998</v>
      </c>
      <c r="P7" s="68">
        <f>Preseli!P27</f>
        <v>0</v>
      </c>
      <c r="Q7" s="68">
        <f>Preseli!Q27</f>
        <v>120.76875000000001</v>
      </c>
      <c r="R7" s="68">
        <f>Preseli!R27</f>
        <v>0</v>
      </c>
      <c r="S7" s="68">
        <f>Preseli!S27</f>
        <v>7.8659999999999994E-2</v>
      </c>
      <c r="T7" s="68">
        <f>Preseli!T27</f>
        <v>0</v>
      </c>
      <c r="U7" s="68">
        <f>Preseli!U27</f>
        <v>0</v>
      </c>
    </row>
    <row r="8" spans="1:21" x14ac:dyDescent="0.35">
      <c r="A8" s="60">
        <v>5</v>
      </c>
      <c r="B8" s="68">
        <f>Strata!B27</f>
        <v>250</v>
      </c>
      <c r="C8" s="68">
        <f>Strata!C27</f>
        <v>100</v>
      </c>
      <c r="D8" s="68">
        <f>Strata!D27</f>
        <v>54.640349999999998</v>
      </c>
      <c r="E8" s="68">
        <f>Strata!E27</f>
        <v>4.8802500000000002</v>
      </c>
      <c r="F8" s="68">
        <f>Strata!F27</f>
        <v>4.1449999999999996</v>
      </c>
      <c r="G8" s="68">
        <f>Strata!G27</f>
        <v>0.17749999999999999</v>
      </c>
      <c r="H8" s="68">
        <f>Strata!H27</f>
        <v>0.95499999999999996</v>
      </c>
      <c r="I8" s="68">
        <f>Strata!I27</f>
        <v>0.39750000000000002</v>
      </c>
      <c r="J8" s="68">
        <f>Strata!J27</f>
        <v>0</v>
      </c>
      <c r="K8" s="68">
        <f>Strata!K27</f>
        <v>1.2500000000000001E-2</v>
      </c>
      <c r="L8" s="68">
        <f>Strata!L27</f>
        <v>0.08</v>
      </c>
      <c r="M8" s="68">
        <f>Strata!M27</f>
        <v>7.4999999999999997E-2</v>
      </c>
      <c r="N8" s="68">
        <f>Strata!N27</f>
        <v>849.5</v>
      </c>
      <c r="O8" s="68">
        <f>Strata!O27</f>
        <v>196</v>
      </c>
      <c r="P8" s="68">
        <f>Strata!P27</f>
        <v>7.7750000000000004</v>
      </c>
      <c r="Q8" s="68">
        <f>Strata!Q27</f>
        <v>0</v>
      </c>
      <c r="R8" s="68">
        <f>Strata!R27</f>
        <v>0</v>
      </c>
      <c r="S8" s="68">
        <f>Strata!S27</f>
        <v>0.33750000000000002</v>
      </c>
      <c r="T8" s="68">
        <f>Strata!T27</f>
        <v>0</v>
      </c>
      <c r="U8" s="68">
        <f>Strata!U27</f>
        <v>0</v>
      </c>
    </row>
    <row r="9" spans="1:21" x14ac:dyDescent="0.35">
      <c r="A9" s="60">
        <v>6</v>
      </c>
      <c r="B9" s="68">
        <f>Bontgoch!B27</f>
        <v>250</v>
      </c>
      <c r="C9" s="68">
        <f>Bontgoch!C27</f>
        <v>100</v>
      </c>
      <c r="D9" s="68">
        <f>Bontgoch!D27</f>
        <v>100.804</v>
      </c>
      <c r="E9" s="68">
        <f>Bontgoch!E27</f>
        <v>3.0125000000000002</v>
      </c>
      <c r="F9" s="68">
        <f>Bontgoch!F27</f>
        <v>10.238149999999999</v>
      </c>
      <c r="G9" s="68">
        <f>Bontgoch!G27</f>
        <v>0.15</v>
      </c>
      <c r="H9" s="68">
        <f>Bontgoch!H27</f>
        <v>2.3050000000000002</v>
      </c>
      <c r="I9" s="68">
        <f>Bontgoch!I27</f>
        <v>0.20499999999999999</v>
      </c>
      <c r="J9" s="68">
        <f>Bontgoch!J27</f>
        <v>0.01</v>
      </c>
      <c r="K9" s="68">
        <f>Bontgoch!K27</f>
        <v>1.2500000000000001E-2</v>
      </c>
      <c r="L9" s="68">
        <f>Bontgoch!L27</f>
        <v>0.3075</v>
      </c>
      <c r="M9" s="68">
        <f>Bontgoch!M27</f>
        <v>0.14750000000000002</v>
      </c>
      <c r="N9" s="68">
        <f>Bontgoch!N27</f>
        <v>37</v>
      </c>
      <c r="O9" s="68">
        <f>Bontgoch!O27</f>
        <v>1508.75</v>
      </c>
      <c r="P9" s="68">
        <f>Bontgoch!P27</f>
        <v>2.5</v>
      </c>
      <c r="Q9" s="68">
        <f>Bontgoch!Q27</f>
        <v>37.375</v>
      </c>
      <c r="R9" s="68">
        <f>Bontgoch!R27</f>
        <v>0</v>
      </c>
      <c r="S9" s="68">
        <f>Bontgoch!S27</f>
        <v>0.125</v>
      </c>
      <c r="T9" s="68">
        <f>Bontgoch!T27</f>
        <v>0</v>
      </c>
      <c r="U9" s="68">
        <f>Bontgoch!U27</f>
        <v>0</v>
      </c>
    </row>
    <row r="10" spans="1:21" x14ac:dyDescent="0.35">
      <c r="A10" s="60">
        <v>7</v>
      </c>
      <c r="B10" s="68">
        <f>Llechryd!B27</f>
        <v>250</v>
      </c>
      <c r="C10" s="68">
        <f>Llechryd!C27</f>
        <v>125</v>
      </c>
      <c r="D10" s="68">
        <f>Llechryd!D27</f>
        <v>76.175749999999994</v>
      </c>
      <c r="E10" s="68">
        <f>Llechryd!E27</f>
        <v>43.078750000000014</v>
      </c>
      <c r="F10" s="68">
        <f>Llechryd!F27</f>
        <v>77.096999999999994</v>
      </c>
      <c r="G10" s="68">
        <f>Llechryd!G27</f>
        <v>0.72750000000000004</v>
      </c>
      <c r="H10" s="68">
        <f>Llechryd!H27</f>
        <v>4.4249999999999998</v>
      </c>
      <c r="I10" s="68">
        <f>Llechryd!I27</f>
        <v>1.1225000000000001</v>
      </c>
      <c r="J10" s="68">
        <f>Llechryd!J27</f>
        <v>1.5000000000000001E-2</v>
      </c>
      <c r="K10" s="68">
        <f>Llechryd!K27</f>
        <v>1.2500000000000001E-2</v>
      </c>
      <c r="L10" s="68">
        <f>Llechryd!L27</f>
        <v>0.33250000000000002</v>
      </c>
      <c r="M10" s="68">
        <f>Llechryd!M27</f>
        <v>0.44</v>
      </c>
      <c r="N10" s="68">
        <f>Llechryd!N27</f>
        <v>180.5</v>
      </c>
      <c r="O10" s="68">
        <f>Llechryd!O27</f>
        <v>328.25</v>
      </c>
      <c r="P10" s="68">
        <f>Llechryd!P27</f>
        <v>6.1749999999999998</v>
      </c>
      <c r="Q10" s="68">
        <f>Llechryd!Q27</f>
        <v>58</v>
      </c>
      <c r="R10" s="68">
        <f>Llechryd!R27</f>
        <v>0</v>
      </c>
      <c r="S10" s="68">
        <f>Llechryd!S27</f>
        <v>0.26750000000000002</v>
      </c>
      <c r="T10" s="68">
        <f>Llechryd!T27</f>
        <v>0</v>
      </c>
      <c r="U10" s="68">
        <f>Llechryd!U27</f>
        <v>0</v>
      </c>
    </row>
    <row r="11" spans="1:21" x14ac:dyDescent="0.35">
      <c r="A11" s="60">
        <v>8</v>
      </c>
      <c r="B11" s="68" t="e">
        <f>#REF!</f>
        <v>#REF!</v>
      </c>
      <c r="C11" s="68" t="e">
        <f>#REF!</f>
        <v>#REF!</v>
      </c>
      <c r="D11" s="68" t="e">
        <f>#REF!</f>
        <v>#REF!</v>
      </c>
      <c r="E11" s="68" t="e">
        <f>#REF!</f>
        <v>#REF!</v>
      </c>
      <c r="F11" s="68" t="e">
        <f>#REF!</f>
        <v>#REF!</v>
      </c>
      <c r="G11" s="68" t="e">
        <f>#REF!</f>
        <v>#REF!</v>
      </c>
      <c r="H11" s="68" t="e">
        <f>#REF!</f>
        <v>#REF!</v>
      </c>
      <c r="I11" s="68" t="e">
        <f>#REF!</f>
        <v>#REF!</v>
      </c>
      <c r="J11" s="68" t="e">
        <f>#REF!</f>
        <v>#REF!</v>
      </c>
      <c r="K11" s="68" t="e">
        <f>#REF!</f>
        <v>#REF!</v>
      </c>
      <c r="L11" s="68" t="e">
        <f>#REF!</f>
        <v>#REF!</v>
      </c>
      <c r="M11" s="68" t="e">
        <f>#REF!</f>
        <v>#REF!</v>
      </c>
      <c r="N11" s="68" t="e">
        <f>#REF!</f>
        <v>#REF!</v>
      </c>
      <c r="O11" s="68" t="e">
        <f>#REF!</f>
        <v>#REF!</v>
      </c>
      <c r="P11" s="68" t="e">
        <f>#REF!</f>
        <v>#REF!</v>
      </c>
      <c r="Q11" s="68" t="e">
        <f>#REF!</f>
        <v>#REF!</v>
      </c>
      <c r="R11" s="68" t="e">
        <f>#REF!</f>
        <v>#REF!</v>
      </c>
      <c r="S11" s="68" t="e">
        <f>#REF!</f>
        <v>#REF!</v>
      </c>
      <c r="T11" s="68" t="e">
        <f>#REF!</f>
        <v>#REF!</v>
      </c>
      <c r="U11" s="68" t="e">
        <f>#REF!</f>
        <v>#REF!</v>
      </c>
    </row>
    <row r="12" spans="1:21" x14ac:dyDescent="0.35">
      <c r="A12" s="60">
        <v>9</v>
      </c>
      <c r="B12" s="68" t="e">
        <f>#REF!</f>
        <v>#REF!</v>
      </c>
      <c r="C12" s="68" t="e">
        <f>#REF!</f>
        <v>#REF!</v>
      </c>
      <c r="D12" s="68" t="e">
        <f>#REF!</f>
        <v>#REF!</v>
      </c>
      <c r="E12" s="68" t="e">
        <f>#REF!</f>
        <v>#REF!</v>
      </c>
      <c r="F12" s="68" t="e">
        <f>#REF!</f>
        <v>#REF!</v>
      </c>
      <c r="G12" s="68" t="e">
        <f>#REF!</f>
        <v>#REF!</v>
      </c>
      <c r="H12" s="68" t="e">
        <f>#REF!</f>
        <v>#REF!</v>
      </c>
      <c r="I12" s="68" t="e">
        <f>#REF!</f>
        <v>#REF!</v>
      </c>
      <c r="J12" s="68" t="e">
        <f>#REF!</f>
        <v>#REF!</v>
      </c>
      <c r="K12" s="68" t="e">
        <f>#REF!</f>
        <v>#REF!</v>
      </c>
      <c r="L12" s="68" t="e">
        <f>#REF!</f>
        <v>#REF!</v>
      </c>
      <c r="M12" s="68" t="e">
        <f>#REF!</f>
        <v>#REF!</v>
      </c>
      <c r="N12" s="68" t="e">
        <f>#REF!</f>
        <v>#REF!</v>
      </c>
      <c r="O12" s="68" t="e">
        <f>#REF!</f>
        <v>#REF!</v>
      </c>
      <c r="P12" s="68" t="e">
        <f>#REF!</f>
        <v>#REF!</v>
      </c>
      <c r="Q12" s="68" t="e">
        <f>#REF!</f>
        <v>#REF!</v>
      </c>
      <c r="R12" s="68" t="e">
        <f>#REF!</f>
        <v>#REF!</v>
      </c>
      <c r="S12" s="68" t="e">
        <f>#REF!</f>
        <v>#REF!</v>
      </c>
      <c r="T12" s="68" t="e">
        <f>#REF!</f>
        <v>#REF!</v>
      </c>
      <c r="U12" s="68" t="e">
        <f>#REF!</f>
        <v>#REF!</v>
      </c>
    </row>
    <row r="13" spans="1:21" x14ac:dyDescent="0.35">
      <c r="A13" s="60">
        <v>10</v>
      </c>
      <c r="B13" s="68" t="e">
        <f>#REF!</f>
        <v>#REF!</v>
      </c>
      <c r="C13" s="68" t="e">
        <f>#REF!</f>
        <v>#REF!</v>
      </c>
      <c r="D13" s="68" t="e">
        <f>#REF!</f>
        <v>#REF!</v>
      </c>
      <c r="E13" s="68" t="e">
        <f>#REF!</f>
        <v>#REF!</v>
      </c>
      <c r="F13" s="68" t="e">
        <f>#REF!</f>
        <v>#REF!</v>
      </c>
      <c r="G13" s="68" t="e">
        <f>#REF!</f>
        <v>#REF!</v>
      </c>
      <c r="H13" s="68" t="e">
        <f>#REF!</f>
        <v>#REF!</v>
      </c>
      <c r="I13" s="68" t="e">
        <f>#REF!</f>
        <v>#REF!</v>
      </c>
      <c r="J13" s="68" t="e">
        <f>#REF!</f>
        <v>#REF!</v>
      </c>
      <c r="K13" s="68" t="e">
        <f>#REF!</f>
        <v>#REF!</v>
      </c>
      <c r="L13" s="68" t="e">
        <f>#REF!</f>
        <v>#REF!</v>
      </c>
      <c r="M13" s="68" t="e">
        <f>#REF!</f>
        <v>#REF!</v>
      </c>
      <c r="N13" s="68" t="e">
        <f>#REF!</f>
        <v>#REF!</v>
      </c>
      <c r="O13" s="68" t="e">
        <f>#REF!</f>
        <v>#REF!</v>
      </c>
      <c r="P13" s="68" t="e">
        <f>#REF!</f>
        <v>#REF!</v>
      </c>
      <c r="Q13" s="68" t="e">
        <f>#REF!</f>
        <v>#REF!</v>
      </c>
      <c r="R13" s="68" t="e">
        <f>#REF!</f>
        <v>#REF!</v>
      </c>
      <c r="S13" s="68" t="e">
        <f>#REF!</f>
        <v>#REF!</v>
      </c>
      <c r="T13" s="68" t="e">
        <f>#REF!</f>
        <v>#REF!</v>
      </c>
      <c r="U13" s="68" t="e">
        <f>#REF!</f>
        <v>#REF!</v>
      </c>
    </row>
    <row r="14" spans="1:21" s="74" customFormat="1" ht="15.5" x14ac:dyDescent="0.35">
      <c r="A14" s="64" t="s">
        <v>101</v>
      </c>
      <c r="B14" s="73" t="e">
        <f>SUM(B4:B13)</f>
        <v>#REF!</v>
      </c>
      <c r="C14" s="73" t="e">
        <f t="shared" ref="C14:U14" si="0">SUM(C4:C13)</f>
        <v>#REF!</v>
      </c>
      <c r="D14" s="73" t="e">
        <f t="shared" si="0"/>
        <v>#REF!</v>
      </c>
      <c r="E14" s="73" t="e">
        <f t="shared" si="0"/>
        <v>#REF!</v>
      </c>
      <c r="F14" s="73" t="e">
        <f t="shared" si="0"/>
        <v>#REF!</v>
      </c>
      <c r="G14" s="73" t="e">
        <f t="shared" si="0"/>
        <v>#REF!</v>
      </c>
      <c r="H14" s="73" t="e">
        <f t="shared" si="0"/>
        <v>#REF!</v>
      </c>
      <c r="I14" s="73" t="e">
        <f t="shared" si="0"/>
        <v>#REF!</v>
      </c>
      <c r="J14" s="73" t="e">
        <f t="shared" si="0"/>
        <v>#REF!</v>
      </c>
      <c r="K14" s="73" t="e">
        <f t="shared" si="0"/>
        <v>#REF!</v>
      </c>
      <c r="L14" s="73" t="e">
        <f t="shared" si="0"/>
        <v>#REF!</v>
      </c>
      <c r="M14" s="73" t="e">
        <f t="shared" si="0"/>
        <v>#REF!</v>
      </c>
      <c r="N14" s="73" t="e">
        <f t="shared" si="0"/>
        <v>#REF!</v>
      </c>
      <c r="O14" s="73" t="e">
        <f t="shared" si="0"/>
        <v>#REF!</v>
      </c>
      <c r="P14" s="73" t="e">
        <f t="shared" si="0"/>
        <v>#REF!</v>
      </c>
      <c r="Q14" s="73" t="e">
        <f t="shared" si="0"/>
        <v>#REF!</v>
      </c>
      <c r="R14" s="73" t="e">
        <f t="shared" si="0"/>
        <v>#REF!</v>
      </c>
      <c r="S14" s="73" t="e">
        <f t="shared" si="0"/>
        <v>#REF!</v>
      </c>
      <c r="T14" s="73" t="e">
        <f t="shared" si="0"/>
        <v>#REF!</v>
      </c>
      <c r="U14" s="73" t="e">
        <f t="shared" si="0"/>
        <v>#REF!</v>
      </c>
    </row>
  </sheetData>
  <mergeCells count="1">
    <mergeCell ref="A2:A3"/>
  </mergeCells>
  <pageMargins left="0.7" right="0.7" top="0.75" bottom="0.75" header="0.3" footer="0.3"/>
  <pageSetup paperSize="9" orientation="portrait"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U41"/>
  <sheetViews>
    <sheetView workbookViewId="0"/>
  </sheetViews>
  <sheetFormatPr defaultRowHeight="14.5" x14ac:dyDescent="0.35"/>
  <cols>
    <col min="14" max="14" width="9.7265625" bestFit="1" customWidth="1"/>
    <col min="20" max="20" width="10" bestFit="1" customWidth="1"/>
  </cols>
  <sheetData>
    <row r="1" spans="1:21" x14ac:dyDescent="0.35">
      <c r="A1" t="s">
        <v>102</v>
      </c>
    </row>
    <row r="2" spans="1:21" ht="38.5" x14ac:dyDescent="0.35">
      <c r="A2" s="101" t="s">
        <v>100</v>
      </c>
      <c r="B2" s="67" t="str">
        <f>'Bolton Hill'!B25</f>
        <v>Application Rate</v>
      </c>
      <c r="C2" s="67" t="str">
        <f>'Bolton Hill'!C25</f>
        <v>Nitrogen Addition</v>
      </c>
      <c r="D2" s="67" t="str">
        <f>'Bolton Hill'!D25</f>
        <v>Phosphate Addition</v>
      </c>
      <c r="E2" s="67" t="str">
        <f>'Bolton Hill'!E25</f>
        <v>Potash  Addition</v>
      </c>
      <c r="F2" s="67" t="str">
        <f>'Bolton Hill'!F25</f>
        <v>Mg Oxide Addition</v>
      </c>
      <c r="G2" s="67" t="str">
        <f>'Bolton Hill'!G25</f>
        <v>Copper Addition</v>
      </c>
      <c r="H2" s="67" t="str">
        <f>'Bolton Hill'!H25</f>
        <v>Zinc Addition</v>
      </c>
      <c r="I2" s="67" t="str">
        <f>'Bolton Hill'!I25</f>
        <v>Lead Addition</v>
      </c>
      <c r="J2" s="67" t="str">
        <f>'Bolton Hill'!J25</f>
        <v>Cadmium Addition</v>
      </c>
      <c r="K2" s="67" t="str">
        <f>'Bolton Hill'!K25</f>
        <v>Mercury Addition</v>
      </c>
      <c r="L2" s="67" t="str">
        <f>'Bolton Hill'!L25</f>
        <v>Nickel Addition</v>
      </c>
      <c r="M2" s="67" t="str">
        <f>'Bolton Hill'!M25</f>
        <v>Chromium Addition</v>
      </c>
      <c r="N2" s="67" t="str">
        <f>'Bolton Hill'!N25</f>
        <v>Aluminium Addition</v>
      </c>
      <c r="O2" s="67" t="str">
        <f>'Bolton Hill'!O25</f>
        <v>Iron Addition</v>
      </c>
      <c r="P2" s="67" t="str">
        <f>'Bolton Hill'!P25</f>
        <v xml:space="preserve">Sodium Addition                 </v>
      </c>
      <c r="Q2" s="67" t="str">
        <f>'Bolton Hill'!Q25</f>
        <v>SO3  Addition                             kg/ha</v>
      </c>
      <c r="R2" s="67" t="str">
        <f>'Bolton Hill'!R25</f>
        <v xml:space="preserve">Selenium Addition </v>
      </c>
      <c r="S2" s="67" t="str">
        <f>'Bolton Hill'!S25</f>
        <v xml:space="preserve">Arsenic  Addition  </v>
      </c>
      <c r="T2" s="67" t="str">
        <f>'Bolton Hill'!T25</f>
        <v xml:space="preserve">Molybdenum Addition  </v>
      </c>
      <c r="U2" s="67" t="str">
        <f>'Bolton Hill'!U25</f>
        <v xml:space="preserve">Fluoride Addition </v>
      </c>
    </row>
    <row r="3" spans="1:21" ht="26" x14ac:dyDescent="0.35">
      <c r="A3" s="101"/>
      <c r="B3" s="67" t="str">
        <f>'Bolton Hill'!B26</f>
        <v>tonnes/ha</v>
      </c>
      <c r="C3" s="67" t="str">
        <f>'Bolton Hill'!C26</f>
        <v>kg/ha</v>
      </c>
      <c r="D3" s="67" t="str">
        <f>'Bolton Hill'!D26</f>
        <v>P2O5 
kg/ha</v>
      </c>
      <c r="E3" s="67" t="str">
        <f>'Bolton Hill'!E26</f>
        <v>K2O 
kg/ha</v>
      </c>
      <c r="F3" s="67" t="str">
        <f>'Bolton Hill'!F26</f>
        <v>MgO 
kg/ha</v>
      </c>
      <c r="G3" s="67" t="str">
        <f>'Bolton Hill'!G26</f>
        <v>kg/ha</v>
      </c>
      <c r="H3" s="67" t="str">
        <f>'Bolton Hill'!H26</f>
        <v>kg/ha</v>
      </c>
      <c r="I3" s="67" t="str">
        <f>'Bolton Hill'!I26</f>
        <v>kg/ha</v>
      </c>
      <c r="J3" s="67" t="str">
        <f>'Bolton Hill'!J26</f>
        <v>kg/ha</v>
      </c>
      <c r="K3" s="67" t="str">
        <f>'Bolton Hill'!K26</f>
        <v>kg/ha</v>
      </c>
      <c r="L3" s="67" t="str">
        <f>'Bolton Hill'!L26</f>
        <v>kg/ha</v>
      </c>
      <c r="M3" s="67" t="str">
        <f>'Bolton Hill'!M26</f>
        <v>kg/ha</v>
      </c>
      <c r="N3" s="67" t="str">
        <f>'Bolton Hill'!N26</f>
        <v>kg/ha</v>
      </c>
      <c r="O3" s="67" t="str">
        <f>'Bolton Hill'!O26</f>
        <v>kg/ha</v>
      </c>
      <c r="P3" s="67" t="str">
        <f>'Bolton Hill'!P26</f>
        <v>kg/ha</v>
      </c>
      <c r="Q3" s="67" t="str">
        <f>'Bolton Hill'!Q26</f>
        <v>kg/ha</v>
      </c>
      <c r="R3" s="67" t="str">
        <f>'Bolton Hill'!R26</f>
        <v>kg/ha</v>
      </c>
      <c r="S3" s="67" t="str">
        <f>'Bolton Hill'!S26</f>
        <v>kg/ha</v>
      </c>
      <c r="T3" s="67" t="str">
        <f>'Bolton Hill'!T26</f>
        <v>kg/ha</v>
      </c>
      <c r="U3" s="67" t="str">
        <f>'Bolton Hill'!U26</f>
        <v>kg/ha</v>
      </c>
    </row>
    <row r="4" spans="1:21" x14ac:dyDescent="0.35">
      <c r="A4" s="60">
        <v>1</v>
      </c>
      <c r="B4" s="68">
        <f>'Bolton Hill'!B27</f>
        <v>250</v>
      </c>
      <c r="C4" s="68">
        <f>'Bolton Hill'!C27</f>
        <v>100</v>
      </c>
      <c r="D4" s="68">
        <f>'Bolton Hill'!D27</f>
        <v>35.052300000000002</v>
      </c>
      <c r="E4" s="68">
        <f>'Bolton Hill'!E27</f>
        <v>8.073500000000001</v>
      </c>
      <c r="F4" s="68">
        <f>'Bolton Hill'!F27</f>
        <v>13.181099999999999</v>
      </c>
      <c r="G4" s="68">
        <f>'Bolton Hill'!G27</f>
        <v>0.245</v>
      </c>
      <c r="H4" s="68">
        <f>'Bolton Hill'!H27</f>
        <v>0.58499999999999996</v>
      </c>
      <c r="I4" s="68">
        <f>'Bolton Hill'!I27</f>
        <v>0.125</v>
      </c>
      <c r="J4" s="68">
        <f>'Bolton Hill'!J27</f>
        <v>2.5000000000000001E-3</v>
      </c>
      <c r="K4" s="68">
        <f>'Bolton Hill'!K27</f>
        <v>1.2500000000000001E-2</v>
      </c>
      <c r="L4" s="68">
        <f>'Bolton Hill'!L27</f>
        <v>0.13750000000000001</v>
      </c>
      <c r="M4" s="68">
        <f>'Bolton Hill'!M27</f>
        <v>0.1275</v>
      </c>
      <c r="N4" s="68">
        <f>'Bolton Hill'!N27</f>
        <v>692.5</v>
      </c>
      <c r="O4" s="68">
        <f>'Bolton Hill'!O27</f>
        <v>108.5</v>
      </c>
      <c r="P4" s="68">
        <f>'Bolton Hill'!P27</f>
        <v>3.125</v>
      </c>
      <c r="Q4" s="68">
        <f>'Bolton Hill'!Q27</f>
        <v>90.000000000000014</v>
      </c>
      <c r="R4" s="68">
        <f>'Bolton Hill'!R27</f>
        <v>0</v>
      </c>
      <c r="S4" s="68">
        <f>'Bolton Hill'!S27</f>
        <v>0.125</v>
      </c>
      <c r="T4" s="68">
        <f>'Bolton Hill'!T27</f>
        <v>0</v>
      </c>
      <c r="U4" s="68">
        <f>'Bolton Hill'!U27</f>
        <v>0</v>
      </c>
    </row>
    <row r="5" spans="1:21" x14ac:dyDescent="0.35">
      <c r="A5" s="60">
        <v>2</v>
      </c>
      <c r="B5" s="68">
        <f>'Felindre (Sludge cake)'!B27</f>
        <v>117</v>
      </c>
      <c r="C5" s="68">
        <f>'Felindre (Sludge cake)'!C27</f>
        <v>134.22239999999999</v>
      </c>
      <c r="D5" s="68">
        <f>'Felindre (Sludge cake)'!D27</f>
        <v>78.797776589999998</v>
      </c>
      <c r="E5" s="68">
        <f>'Felindre (Sludge cake)'!E27</f>
        <v>9.0640666349999996</v>
      </c>
      <c r="F5" s="68">
        <f>'Felindre (Sludge cake)'!F27</f>
        <v>86.234536439999985</v>
      </c>
      <c r="G5" s="68">
        <f>'Felindre (Sludge cake)'!G27</f>
        <v>1.0178532</v>
      </c>
      <c r="H5" s="68">
        <f>'Felindre (Sludge cake)'!H27</f>
        <v>6.3755639999999998</v>
      </c>
      <c r="I5" s="68">
        <f>'Felindre (Sludge cake)'!I27</f>
        <v>0.86126040000000004</v>
      </c>
      <c r="J5" s="68">
        <f>'Felindre (Sludge cake)'!J27</f>
        <v>3.2996339999999999E-2</v>
      </c>
      <c r="K5" s="68">
        <f>'Felindre (Sludge cake)'!K27</f>
        <v>5.87223E-3</v>
      </c>
      <c r="L5" s="68">
        <f>'Felindre (Sludge cake)'!L27</f>
        <v>0.53688959999999997</v>
      </c>
      <c r="M5" s="68">
        <f>'Felindre (Sludge cake)'!M27</f>
        <v>0.33275969999999999</v>
      </c>
      <c r="N5" s="68">
        <f>'Felindre (Sludge cake)'!N27</f>
        <v>2908.1519999999996</v>
      </c>
      <c r="O5" s="68">
        <f>'Felindre (Sludge cake)'!O27</f>
        <v>562.05630000000008</v>
      </c>
      <c r="P5" s="68">
        <f>'Felindre (Sludge cake)'!P27</f>
        <v>0</v>
      </c>
      <c r="Q5" s="68">
        <f>'Felindre (Sludge cake)'!Q27</f>
        <v>328.56524999999999</v>
      </c>
      <c r="R5" s="68">
        <f>'Felindre (Sludge cake)'!R27</f>
        <v>0</v>
      </c>
      <c r="S5" s="68">
        <f>'Felindre (Sludge cake)'!S27</f>
        <v>0.69348240000000005</v>
      </c>
      <c r="T5" s="68">
        <f>'Felindre (Sludge cake)'!T27</f>
        <v>0</v>
      </c>
      <c r="U5" s="68">
        <f>'Felindre (Sludge cake)'!U27</f>
        <v>0</v>
      </c>
    </row>
    <row r="6" spans="1:21" x14ac:dyDescent="0.35">
      <c r="A6" s="60">
        <v>3</v>
      </c>
      <c r="B6" s="68">
        <f>'Felindre (Liquid sludge)'!B27</f>
        <v>200</v>
      </c>
      <c r="C6" s="68">
        <f>'Felindre (Liquid sludge)'!C27</f>
        <v>128.43999999999997</v>
      </c>
      <c r="D6" s="68">
        <f>'Felindre (Liquid sludge)'!D27</f>
        <v>63.884534999999993</v>
      </c>
      <c r="E6" s="68">
        <f>'Felindre (Liquid sludge)'!E27</f>
        <v>7.697781</v>
      </c>
      <c r="F6" s="68">
        <f>'Felindre (Liquid sludge)'!F27</f>
        <v>70.0505</v>
      </c>
      <c r="G6" s="68">
        <f>'Felindre (Liquid sludge)'!G27</f>
        <v>0.99709999999999988</v>
      </c>
      <c r="H6" s="68">
        <f>'Felindre (Liquid sludge)'!H27</f>
        <v>6.0163999999999991</v>
      </c>
      <c r="I6" s="68">
        <f>'Felindre (Liquid sludge)'!I27</f>
        <v>1.0325899999999999</v>
      </c>
      <c r="J6" s="68">
        <f>'Felindre (Liquid sludge)'!J27</f>
        <v>2.8729999999999995E-2</v>
      </c>
      <c r="K6" s="68">
        <f>'Felindre (Liquid sludge)'!K27</f>
        <v>4.0559999999999997E-3</v>
      </c>
      <c r="L6" s="68">
        <f>'Felindre (Liquid sludge)'!L27</f>
        <v>0.51544999999999996</v>
      </c>
      <c r="M6" s="68">
        <f>'Felindre (Liquid sludge)'!M27</f>
        <v>0.32109999999999994</v>
      </c>
      <c r="N6" s="68">
        <f>'Felindre (Liquid sludge)'!N27</f>
        <v>2298.3999999999996</v>
      </c>
      <c r="O6" s="68">
        <f>'Felindre (Liquid sludge)'!O27</f>
        <v>479.96</v>
      </c>
      <c r="P6" s="68">
        <f>'Felindre (Liquid sludge)'!P27</f>
        <v>0</v>
      </c>
      <c r="Q6" s="68">
        <f>'Felindre (Liquid sludge)'!Q27</f>
        <v>258.99249999999995</v>
      </c>
      <c r="R6" s="68">
        <f>'Felindre (Liquid sludge)'!R27</f>
        <v>0</v>
      </c>
      <c r="S6" s="68">
        <f>'Felindre (Liquid sludge)'!S27</f>
        <v>0.67938000000000009</v>
      </c>
      <c r="T6" s="68">
        <f>'Felindre (Liquid sludge)'!T27</f>
        <v>0</v>
      </c>
      <c r="U6" s="68">
        <f>'Felindre (Liquid sludge)'!U27</f>
        <v>0</v>
      </c>
    </row>
    <row r="7" spans="1:21" x14ac:dyDescent="0.35">
      <c r="A7" s="60">
        <v>4</v>
      </c>
      <c r="B7" s="68">
        <f>Preseli!B27</f>
        <v>250</v>
      </c>
      <c r="C7" s="68">
        <f>Preseli!C27</f>
        <v>32.917500000000004</v>
      </c>
      <c r="D7" s="68">
        <f>Preseli!D27</f>
        <v>54.846540000000005</v>
      </c>
      <c r="E7" s="68">
        <f>Preseli!E27</f>
        <v>0.9272475</v>
      </c>
      <c r="F7" s="68">
        <f>Preseli!F27</f>
        <v>4.2952976999999999</v>
      </c>
      <c r="G7" s="68">
        <f>Preseli!G27</f>
        <v>0.16587000000000002</v>
      </c>
      <c r="H7" s="68">
        <f>Preseli!H27</f>
        <v>0.55575000000000008</v>
      </c>
      <c r="I7" s="68">
        <f>Preseli!I27</f>
        <v>2.6505000000000004E-2</v>
      </c>
      <c r="J7" s="68">
        <f>Preseli!J27</f>
        <v>4.7025000000000001E-3</v>
      </c>
      <c r="K7" s="68">
        <f>Preseli!K27</f>
        <v>5.0017500000000001E-3</v>
      </c>
      <c r="L7" s="68">
        <f>Preseli!L27</f>
        <v>5.8567500000000002E-2</v>
      </c>
      <c r="M7" s="68">
        <f>Preseli!M27</f>
        <v>2.6505000000000004E-2</v>
      </c>
      <c r="N7" s="68">
        <f>Preseli!N27</f>
        <v>784.46250000000009</v>
      </c>
      <c r="O7" s="68">
        <f>Preseli!O27</f>
        <v>88.064999999999998</v>
      </c>
      <c r="P7" s="68">
        <f>Preseli!P27</f>
        <v>0</v>
      </c>
      <c r="Q7" s="68">
        <f>Preseli!Q27</f>
        <v>120.76875000000001</v>
      </c>
      <c r="R7" s="68">
        <f>Preseli!R27</f>
        <v>0</v>
      </c>
      <c r="S7" s="68">
        <f>Preseli!S27</f>
        <v>7.8659999999999994E-2</v>
      </c>
      <c r="T7" s="68">
        <f>Preseli!T27</f>
        <v>0</v>
      </c>
      <c r="U7" s="68">
        <f>Preseli!U27</f>
        <v>0</v>
      </c>
    </row>
    <row r="8" spans="1:21" x14ac:dyDescent="0.35">
      <c r="A8" s="60">
        <v>5</v>
      </c>
      <c r="B8" s="68">
        <f>Strata!B27</f>
        <v>250</v>
      </c>
      <c r="C8" s="68">
        <f>Strata!C27</f>
        <v>100</v>
      </c>
      <c r="D8" s="68">
        <f>Strata!D27</f>
        <v>54.640349999999998</v>
      </c>
      <c r="E8" s="68">
        <f>Strata!E27</f>
        <v>4.8802500000000002</v>
      </c>
      <c r="F8" s="68">
        <f>Strata!F27</f>
        <v>4.1449999999999996</v>
      </c>
      <c r="G8" s="68">
        <f>Strata!G27</f>
        <v>0.17749999999999999</v>
      </c>
      <c r="H8" s="68">
        <f>Strata!H27</f>
        <v>0.95499999999999996</v>
      </c>
      <c r="I8" s="68">
        <f>Strata!I27</f>
        <v>0.39750000000000002</v>
      </c>
      <c r="J8" s="68">
        <f>Strata!J27</f>
        <v>0</v>
      </c>
      <c r="K8" s="68">
        <f>Strata!K27</f>
        <v>1.2500000000000001E-2</v>
      </c>
      <c r="L8" s="68">
        <f>Strata!L27</f>
        <v>0.08</v>
      </c>
      <c r="M8" s="68">
        <f>Strata!M27</f>
        <v>7.4999999999999997E-2</v>
      </c>
      <c r="N8" s="68">
        <f>Strata!N27</f>
        <v>849.5</v>
      </c>
      <c r="O8" s="68">
        <f>Strata!O27</f>
        <v>196</v>
      </c>
      <c r="P8" s="68">
        <f>Strata!P27</f>
        <v>7.7750000000000004</v>
      </c>
      <c r="Q8" s="68">
        <f>Strata!Q27</f>
        <v>0</v>
      </c>
      <c r="R8" s="68">
        <f>Strata!R27</f>
        <v>0</v>
      </c>
      <c r="S8" s="68">
        <f>Strata!S27</f>
        <v>0.33750000000000002</v>
      </c>
      <c r="T8" s="68">
        <f>Strata!T27</f>
        <v>0</v>
      </c>
      <c r="U8" s="68">
        <f>Strata!U27</f>
        <v>0</v>
      </c>
    </row>
    <row r="9" spans="1:21" x14ac:dyDescent="0.35">
      <c r="A9" s="60">
        <v>6</v>
      </c>
      <c r="B9" s="68">
        <f>Bontgoch!B27</f>
        <v>250</v>
      </c>
      <c r="C9" s="68">
        <f>Bontgoch!C27</f>
        <v>100</v>
      </c>
      <c r="D9" s="68">
        <f>Bontgoch!D27</f>
        <v>100.804</v>
      </c>
      <c r="E9" s="68">
        <f>Bontgoch!E27</f>
        <v>3.0125000000000002</v>
      </c>
      <c r="F9" s="68">
        <f>Bontgoch!F27</f>
        <v>10.238149999999999</v>
      </c>
      <c r="G9" s="68">
        <f>Bontgoch!G27</f>
        <v>0.15</v>
      </c>
      <c r="H9" s="68">
        <f>Bontgoch!H27</f>
        <v>2.3050000000000002</v>
      </c>
      <c r="I9" s="68">
        <f>Bontgoch!I27</f>
        <v>0.20499999999999999</v>
      </c>
      <c r="J9" s="68">
        <f>Bontgoch!J27</f>
        <v>0.01</v>
      </c>
      <c r="K9" s="68">
        <f>Bontgoch!K27</f>
        <v>1.2500000000000001E-2</v>
      </c>
      <c r="L9" s="68">
        <f>Bontgoch!L27</f>
        <v>0.3075</v>
      </c>
      <c r="M9" s="68">
        <f>Bontgoch!M27</f>
        <v>0.14750000000000002</v>
      </c>
      <c r="N9" s="68">
        <f>Bontgoch!N27</f>
        <v>37</v>
      </c>
      <c r="O9" s="68">
        <f>Bontgoch!O27</f>
        <v>1508.75</v>
      </c>
      <c r="P9" s="68">
        <f>Bontgoch!P27</f>
        <v>2.5</v>
      </c>
      <c r="Q9" s="68">
        <f>Bontgoch!Q27</f>
        <v>37.375</v>
      </c>
      <c r="R9" s="68">
        <f>Bontgoch!R27</f>
        <v>0</v>
      </c>
      <c r="S9" s="68">
        <f>Bontgoch!S27</f>
        <v>0.125</v>
      </c>
      <c r="T9" s="68">
        <f>Bontgoch!T27</f>
        <v>0</v>
      </c>
      <c r="U9" s="68">
        <f>Bontgoch!U27</f>
        <v>0</v>
      </c>
    </row>
    <row r="10" spans="1:21" x14ac:dyDescent="0.35">
      <c r="A10" s="60">
        <v>7</v>
      </c>
      <c r="B10" s="68">
        <f>Llechryd!B27</f>
        <v>250</v>
      </c>
      <c r="C10" s="68">
        <f>Llechryd!C27</f>
        <v>125</v>
      </c>
      <c r="D10" s="68">
        <f>Llechryd!D27</f>
        <v>76.175749999999994</v>
      </c>
      <c r="E10" s="68">
        <f>Llechryd!E27</f>
        <v>43.078750000000014</v>
      </c>
      <c r="F10" s="68">
        <f>Llechryd!F27</f>
        <v>77.096999999999994</v>
      </c>
      <c r="G10" s="68">
        <f>Llechryd!G27</f>
        <v>0.72750000000000004</v>
      </c>
      <c r="H10" s="68">
        <f>Llechryd!H27</f>
        <v>4.4249999999999998</v>
      </c>
      <c r="I10" s="68">
        <f>Llechryd!I27</f>
        <v>1.1225000000000001</v>
      </c>
      <c r="J10" s="68">
        <f>Llechryd!J27</f>
        <v>1.5000000000000001E-2</v>
      </c>
      <c r="K10" s="68">
        <f>Llechryd!K27</f>
        <v>1.2500000000000001E-2</v>
      </c>
      <c r="L10" s="68">
        <f>Llechryd!L27</f>
        <v>0.33250000000000002</v>
      </c>
      <c r="M10" s="68">
        <f>Llechryd!M27</f>
        <v>0.44</v>
      </c>
      <c r="N10" s="68">
        <f>Llechryd!N27</f>
        <v>180.5</v>
      </c>
      <c r="O10" s="68">
        <f>Llechryd!O27</f>
        <v>328.25</v>
      </c>
      <c r="P10" s="68">
        <f>Llechryd!P27</f>
        <v>6.1749999999999998</v>
      </c>
      <c r="Q10" s="68">
        <f>Llechryd!Q27</f>
        <v>58</v>
      </c>
      <c r="R10" s="68">
        <f>Llechryd!R27</f>
        <v>0</v>
      </c>
      <c r="S10" s="68">
        <f>Llechryd!S27</f>
        <v>0.26750000000000002</v>
      </c>
      <c r="T10" s="68">
        <f>Llechryd!T27</f>
        <v>0</v>
      </c>
      <c r="U10" s="68">
        <f>Llechryd!U27</f>
        <v>0</v>
      </c>
    </row>
    <row r="11" spans="1:21" x14ac:dyDescent="0.35">
      <c r="A11" s="60">
        <v>8</v>
      </c>
      <c r="B11" s="68" t="e">
        <f>#REF!</f>
        <v>#REF!</v>
      </c>
      <c r="C11" s="68" t="e">
        <f>#REF!</f>
        <v>#REF!</v>
      </c>
      <c r="D11" s="68" t="e">
        <f>#REF!</f>
        <v>#REF!</v>
      </c>
      <c r="E11" s="68" t="e">
        <f>#REF!</f>
        <v>#REF!</v>
      </c>
      <c r="F11" s="68" t="e">
        <f>#REF!</f>
        <v>#REF!</v>
      </c>
      <c r="G11" s="68" t="e">
        <f>#REF!</f>
        <v>#REF!</v>
      </c>
      <c r="H11" s="68" t="e">
        <f>#REF!</f>
        <v>#REF!</v>
      </c>
      <c r="I11" s="68" t="e">
        <f>#REF!</f>
        <v>#REF!</v>
      </c>
      <c r="J11" s="68" t="e">
        <f>#REF!</f>
        <v>#REF!</v>
      </c>
      <c r="K11" s="68" t="e">
        <f>#REF!</f>
        <v>#REF!</v>
      </c>
      <c r="L11" s="68" t="e">
        <f>#REF!</f>
        <v>#REF!</v>
      </c>
      <c r="M11" s="68" t="e">
        <f>#REF!</f>
        <v>#REF!</v>
      </c>
      <c r="N11" s="68" t="e">
        <f>#REF!</f>
        <v>#REF!</v>
      </c>
      <c r="O11" s="68" t="e">
        <f>#REF!</f>
        <v>#REF!</v>
      </c>
      <c r="P11" s="68" t="e">
        <f>#REF!</f>
        <v>#REF!</v>
      </c>
      <c r="Q11" s="68" t="e">
        <f>#REF!</f>
        <v>#REF!</v>
      </c>
      <c r="R11" s="68" t="e">
        <f>#REF!</f>
        <v>#REF!</v>
      </c>
      <c r="S11" s="68" t="e">
        <f>#REF!</f>
        <v>#REF!</v>
      </c>
      <c r="T11" s="68" t="e">
        <f>#REF!</f>
        <v>#REF!</v>
      </c>
      <c r="U11" s="68" t="e">
        <f>#REF!</f>
        <v>#REF!</v>
      </c>
    </row>
    <row r="12" spans="1:21" x14ac:dyDescent="0.35">
      <c r="A12" s="60">
        <v>9</v>
      </c>
      <c r="B12" s="68" t="e">
        <f>#REF!</f>
        <v>#REF!</v>
      </c>
      <c r="C12" s="68" t="e">
        <f>#REF!</f>
        <v>#REF!</v>
      </c>
      <c r="D12" s="68" t="e">
        <f>#REF!</f>
        <v>#REF!</v>
      </c>
      <c r="E12" s="68" t="e">
        <f>#REF!</f>
        <v>#REF!</v>
      </c>
      <c r="F12" s="68" t="e">
        <f>#REF!</f>
        <v>#REF!</v>
      </c>
      <c r="G12" s="68" t="e">
        <f>#REF!</f>
        <v>#REF!</v>
      </c>
      <c r="H12" s="68" t="e">
        <f>#REF!</f>
        <v>#REF!</v>
      </c>
      <c r="I12" s="68" t="e">
        <f>#REF!</f>
        <v>#REF!</v>
      </c>
      <c r="J12" s="68" t="e">
        <f>#REF!</f>
        <v>#REF!</v>
      </c>
      <c r="K12" s="68" t="e">
        <f>#REF!</f>
        <v>#REF!</v>
      </c>
      <c r="L12" s="68" t="e">
        <f>#REF!</f>
        <v>#REF!</v>
      </c>
      <c r="M12" s="68" t="e">
        <f>#REF!</f>
        <v>#REF!</v>
      </c>
      <c r="N12" s="68" t="e">
        <f>#REF!</f>
        <v>#REF!</v>
      </c>
      <c r="O12" s="68" t="e">
        <f>#REF!</f>
        <v>#REF!</v>
      </c>
      <c r="P12" s="68" t="e">
        <f>#REF!</f>
        <v>#REF!</v>
      </c>
      <c r="Q12" s="68" t="e">
        <f>#REF!</f>
        <v>#REF!</v>
      </c>
      <c r="R12" s="68" t="e">
        <f>#REF!</f>
        <v>#REF!</v>
      </c>
      <c r="S12" s="68" t="e">
        <f>#REF!</f>
        <v>#REF!</v>
      </c>
      <c r="T12" s="68" t="e">
        <f>#REF!</f>
        <v>#REF!</v>
      </c>
      <c r="U12" s="68" t="e">
        <f>#REF!</f>
        <v>#REF!</v>
      </c>
    </row>
    <row r="13" spans="1:21" x14ac:dyDescent="0.35">
      <c r="A13" s="60">
        <v>10</v>
      </c>
      <c r="B13" s="68" t="e">
        <f>#REF!</f>
        <v>#REF!</v>
      </c>
      <c r="C13" s="68" t="e">
        <f>#REF!</f>
        <v>#REF!</v>
      </c>
      <c r="D13" s="68" t="e">
        <f>#REF!</f>
        <v>#REF!</v>
      </c>
      <c r="E13" s="68" t="e">
        <f>#REF!</f>
        <v>#REF!</v>
      </c>
      <c r="F13" s="68" t="e">
        <f>#REF!</f>
        <v>#REF!</v>
      </c>
      <c r="G13" s="68" t="e">
        <f>#REF!</f>
        <v>#REF!</v>
      </c>
      <c r="H13" s="68" t="e">
        <f>#REF!</f>
        <v>#REF!</v>
      </c>
      <c r="I13" s="68" t="e">
        <f>#REF!</f>
        <v>#REF!</v>
      </c>
      <c r="J13" s="68" t="e">
        <f>#REF!</f>
        <v>#REF!</v>
      </c>
      <c r="K13" s="68" t="e">
        <f>#REF!</f>
        <v>#REF!</v>
      </c>
      <c r="L13" s="68" t="e">
        <f>#REF!</f>
        <v>#REF!</v>
      </c>
      <c r="M13" s="68" t="e">
        <f>#REF!</f>
        <v>#REF!</v>
      </c>
      <c r="N13" s="68" t="e">
        <f>#REF!</f>
        <v>#REF!</v>
      </c>
      <c r="O13" s="68" t="e">
        <f>#REF!</f>
        <v>#REF!</v>
      </c>
      <c r="P13" s="68" t="e">
        <f>#REF!</f>
        <v>#REF!</v>
      </c>
      <c r="Q13" s="68" t="e">
        <f>#REF!</f>
        <v>#REF!</v>
      </c>
      <c r="R13" s="68" t="e">
        <f>#REF!</f>
        <v>#REF!</v>
      </c>
      <c r="S13" s="68" t="e">
        <f>#REF!</f>
        <v>#REF!</v>
      </c>
      <c r="T13" s="68" t="e">
        <f>#REF!</f>
        <v>#REF!</v>
      </c>
      <c r="U13" s="68" t="e">
        <f>#REF!</f>
        <v>#REF!</v>
      </c>
    </row>
    <row r="14" spans="1:21" x14ac:dyDescent="0.35">
      <c r="A14" s="61"/>
      <c r="B14" s="65"/>
      <c r="C14" s="65"/>
      <c r="D14" s="65"/>
      <c r="E14" s="65"/>
      <c r="F14" s="65"/>
      <c r="G14" s="65"/>
      <c r="H14" s="65"/>
      <c r="I14" s="65"/>
      <c r="J14" s="65"/>
      <c r="K14" s="65"/>
      <c r="L14" s="65"/>
      <c r="M14" s="65"/>
      <c r="N14" s="65"/>
      <c r="O14" s="65"/>
      <c r="P14" s="65"/>
      <c r="Q14" s="65"/>
      <c r="R14" s="65"/>
      <c r="S14" s="65"/>
      <c r="T14" s="65"/>
      <c r="U14" s="65"/>
    </row>
    <row r="15" spans="1:21" x14ac:dyDescent="0.35">
      <c r="A15" s="66" t="s">
        <v>103</v>
      </c>
      <c r="B15" s="65"/>
      <c r="C15" s="65"/>
      <c r="D15" s="65"/>
      <c r="E15" s="65"/>
      <c r="F15" s="65"/>
      <c r="G15" s="65"/>
      <c r="H15" s="65"/>
      <c r="I15" s="65"/>
      <c r="J15" s="65"/>
      <c r="K15" s="65"/>
      <c r="L15" s="65"/>
      <c r="M15" s="65"/>
      <c r="N15" s="65"/>
      <c r="O15" s="65"/>
      <c r="P15" s="65"/>
      <c r="Q15" s="65"/>
      <c r="R15" s="65"/>
      <c r="S15" s="65"/>
      <c r="T15" s="65"/>
      <c r="U15" s="65"/>
    </row>
    <row r="16" spans="1:21" ht="38.5" x14ac:dyDescent="0.35">
      <c r="A16" s="72" t="s">
        <v>100</v>
      </c>
      <c r="B16" s="68" t="s">
        <v>50</v>
      </c>
      <c r="C16" s="69" t="str">
        <f>C2</f>
        <v>Nitrogen Addition</v>
      </c>
      <c r="D16" s="69" t="str">
        <f t="shared" ref="D16:U16" si="0">D2</f>
        <v>Phosphate Addition</v>
      </c>
      <c r="E16" s="69" t="str">
        <f t="shared" si="0"/>
        <v>Potash  Addition</v>
      </c>
      <c r="F16" s="69" t="str">
        <f t="shared" si="0"/>
        <v>Mg Oxide Addition</v>
      </c>
      <c r="G16" s="69" t="str">
        <f t="shared" si="0"/>
        <v>Copper Addition</v>
      </c>
      <c r="H16" s="69" t="str">
        <f t="shared" si="0"/>
        <v>Zinc Addition</v>
      </c>
      <c r="I16" s="69" t="str">
        <f t="shared" si="0"/>
        <v>Lead Addition</v>
      </c>
      <c r="J16" s="69" t="str">
        <f t="shared" si="0"/>
        <v>Cadmium Addition</v>
      </c>
      <c r="K16" s="69" t="str">
        <f t="shared" si="0"/>
        <v>Mercury Addition</v>
      </c>
      <c r="L16" s="69" t="str">
        <f t="shared" si="0"/>
        <v>Nickel Addition</v>
      </c>
      <c r="M16" s="69" t="str">
        <f t="shared" si="0"/>
        <v>Chromium Addition</v>
      </c>
      <c r="N16" s="69" t="str">
        <f t="shared" si="0"/>
        <v>Aluminium Addition</v>
      </c>
      <c r="O16" s="69" t="str">
        <f t="shared" si="0"/>
        <v>Iron Addition</v>
      </c>
      <c r="P16" s="69" t="str">
        <f t="shared" si="0"/>
        <v xml:space="preserve">Sodium Addition                 </v>
      </c>
      <c r="Q16" s="69" t="str">
        <f t="shared" si="0"/>
        <v>SO3  Addition                             kg/ha</v>
      </c>
      <c r="R16" s="69" t="str">
        <f t="shared" si="0"/>
        <v xml:space="preserve">Selenium Addition </v>
      </c>
      <c r="S16" s="69" t="str">
        <f t="shared" si="0"/>
        <v xml:space="preserve">Arsenic  Addition  </v>
      </c>
      <c r="T16" s="69" t="str">
        <f t="shared" si="0"/>
        <v xml:space="preserve">Molybdenum Addition  </v>
      </c>
      <c r="U16" s="69" t="str">
        <f t="shared" si="0"/>
        <v xml:space="preserve">Fluoride Addition </v>
      </c>
    </row>
    <row r="17" spans="1:21" x14ac:dyDescent="0.35">
      <c r="A17" s="60">
        <v>1</v>
      </c>
      <c r="B17" s="76"/>
      <c r="C17" s="77">
        <f>B17</f>
        <v>0</v>
      </c>
      <c r="D17" s="77">
        <f t="shared" ref="D17:U26" si="1">C17</f>
        <v>0</v>
      </c>
      <c r="E17" s="77">
        <f t="shared" si="1"/>
        <v>0</v>
      </c>
      <c r="F17" s="77">
        <f t="shared" si="1"/>
        <v>0</v>
      </c>
      <c r="G17" s="77">
        <f t="shared" si="1"/>
        <v>0</v>
      </c>
      <c r="H17" s="77">
        <f t="shared" si="1"/>
        <v>0</v>
      </c>
      <c r="I17" s="77">
        <f t="shared" si="1"/>
        <v>0</v>
      </c>
      <c r="J17" s="77">
        <f t="shared" si="1"/>
        <v>0</v>
      </c>
      <c r="K17" s="77">
        <f t="shared" si="1"/>
        <v>0</v>
      </c>
      <c r="L17" s="77">
        <f t="shared" si="1"/>
        <v>0</v>
      </c>
      <c r="M17" s="77">
        <f t="shared" si="1"/>
        <v>0</v>
      </c>
      <c r="N17" s="77">
        <f t="shared" si="1"/>
        <v>0</v>
      </c>
      <c r="O17" s="77">
        <f t="shared" si="1"/>
        <v>0</v>
      </c>
      <c r="P17" s="77">
        <f t="shared" si="1"/>
        <v>0</v>
      </c>
      <c r="Q17" s="77">
        <f t="shared" si="1"/>
        <v>0</v>
      </c>
      <c r="R17" s="77">
        <f t="shared" si="1"/>
        <v>0</v>
      </c>
      <c r="S17" s="77">
        <f t="shared" si="1"/>
        <v>0</v>
      </c>
      <c r="T17" s="77">
        <f t="shared" si="1"/>
        <v>0</v>
      </c>
      <c r="U17" s="77">
        <f t="shared" si="1"/>
        <v>0</v>
      </c>
    </row>
    <row r="18" spans="1:21" x14ac:dyDescent="0.35">
      <c r="A18" s="60">
        <v>2</v>
      </c>
      <c r="B18" s="76"/>
      <c r="C18" s="77">
        <f t="shared" ref="C18:R26" si="2">B18</f>
        <v>0</v>
      </c>
      <c r="D18" s="77">
        <f t="shared" si="2"/>
        <v>0</v>
      </c>
      <c r="E18" s="77">
        <f t="shared" si="2"/>
        <v>0</v>
      </c>
      <c r="F18" s="77">
        <f t="shared" si="2"/>
        <v>0</v>
      </c>
      <c r="G18" s="77">
        <f t="shared" si="2"/>
        <v>0</v>
      </c>
      <c r="H18" s="77">
        <f t="shared" si="2"/>
        <v>0</v>
      </c>
      <c r="I18" s="77">
        <f t="shared" si="2"/>
        <v>0</v>
      </c>
      <c r="J18" s="77">
        <f t="shared" si="2"/>
        <v>0</v>
      </c>
      <c r="K18" s="77">
        <f t="shared" si="2"/>
        <v>0</v>
      </c>
      <c r="L18" s="77">
        <f t="shared" si="2"/>
        <v>0</v>
      </c>
      <c r="M18" s="77">
        <f t="shared" si="2"/>
        <v>0</v>
      </c>
      <c r="N18" s="77">
        <f t="shared" si="2"/>
        <v>0</v>
      </c>
      <c r="O18" s="77">
        <f t="shared" si="2"/>
        <v>0</v>
      </c>
      <c r="P18" s="77">
        <f t="shared" si="2"/>
        <v>0</v>
      </c>
      <c r="Q18" s="77">
        <f t="shared" si="2"/>
        <v>0</v>
      </c>
      <c r="R18" s="77">
        <f t="shared" si="2"/>
        <v>0</v>
      </c>
      <c r="S18" s="77">
        <f t="shared" si="1"/>
        <v>0</v>
      </c>
      <c r="T18" s="77">
        <f t="shared" si="1"/>
        <v>0</v>
      </c>
      <c r="U18" s="77">
        <f t="shared" si="1"/>
        <v>0</v>
      </c>
    </row>
    <row r="19" spans="1:21" x14ac:dyDescent="0.35">
      <c r="A19" s="60">
        <v>3</v>
      </c>
      <c r="B19" s="76"/>
      <c r="C19" s="77">
        <f t="shared" si="2"/>
        <v>0</v>
      </c>
      <c r="D19" s="77">
        <f t="shared" si="1"/>
        <v>0</v>
      </c>
      <c r="E19" s="77">
        <f t="shared" si="1"/>
        <v>0</v>
      </c>
      <c r="F19" s="77">
        <f t="shared" si="1"/>
        <v>0</v>
      </c>
      <c r="G19" s="77">
        <f t="shared" si="1"/>
        <v>0</v>
      </c>
      <c r="H19" s="77">
        <f t="shared" si="1"/>
        <v>0</v>
      </c>
      <c r="I19" s="77">
        <f t="shared" si="1"/>
        <v>0</v>
      </c>
      <c r="J19" s="77">
        <f t="shared" si="1"/>
        <v>0</v>
      </c>
      <c r="K19" s="77">
        <f t="shared" si="1"/>
        <v>0</v>
      </c>
      <c r="L19" s="77">
        <f t="shared" si="1"/>
        <v>0</v>
      </c>
      <c r="M19" s="77">
        <f t="shared" si="1"/>
        <v>0</v>
      </c>
      <c r="N19" s="77">
        <f t="shared" si="1"/>
        <v>0</v>
      </c>
      <c r="O19" s="77">
        <f t="shared" si="1"/>
        <v>0</v>
      </c>
      <c r="P19" s="77">
        <f t="shared" si="1"/>
        <v>0</v>
      </c>
      <c r="Q19" s="77">
        <f t="shared" si="1"/>
        <v>0</v>
      </c>
      <c r="R19" s="77">
        <f t="shared" si="1"/>
        <v>0</v>
      </c>
      <c r="S19" s="77">
        <f t="shared" si="1"/>
        <v>0</v>
      </c>
      <c r="T19" s="77">
        <f t="shared" si="1"/>
        <v>0</v>
      </c>
      <c r="U19" s="77">
        <f t="shared" si="1"/>
        <v>0</v>
      </c>
    </row>
    <row r="20" spans="1:21" x14ac:dyDescent="0.35">
      <c r="A20" s="60">
        <v>4</v>
      </c>
      <c r="B20" s="76"/>
      <c r="C20" s="77">
        <f t="shared" si="2"/>
        <v>0</v>
      </c>
      <c r="D20" s="77">
        <f t="shared" si="1"/>
        <v>0</v>
      </c>
      <c r="E20" s="77">
        <f t="shared" si="1"/>
        <v>0</v>
      </c>
      <c r="F20" s="77">
        <f t="shared" si="1"/>
        <v>0</v>
      </c>
      <c r="G20" s="77">
        <f t="shared" si="1"/>
        <v>0</v>
      </c>
      <c r="H20" s="77">
        <f t="shared" si="1"/>
        <v>0</v>
      </c>
      <c r="I20" s="77">
        <f t="shared" si="1"/>
        <v>0</v>
      </c>
      <c r="J20" s="77">
        <f t="shared" si="1"/>
        <v>0</v>
      </c>
      <c r="K20" s="77">
        <f t="shared" si="1"/>
        <v>0</v>
      </c>
      <c r="L20" s="77">
        <f t="shared" si="1"/>
        <v>0</v>
      </c>
      <c r="M20" s="77">
        <f t="shared" si="1"/>
        <v>0</v>
      </c>
      <c r="N20" s="77">
        <f t="shared" si="1"/>
        <v>0</v>
      </c>
      <c r="O20" s="77">
        <f t="shared" si="1"/>
        <v>0</v>
      </c>
      <c r="P20" s="77">
        <f t="shared" si="1"/>
        <v>0</v>
      </c>
      <c r="Q20" s="77">
        <f t="shared" si="1"/>
        <v>0</v>
      </c>
      <c r="R20" s="77">
        <f t="shared" si="1"/>
        <v>0</v>
      </c>
      <c r="S20" s="77">
        <f t="shared" si="1"/>
        <v>0</v>
      </c>
      <c r="T20" s="77">
        <f t="shared" si="1"/>
        <v>0</v>
      </c>
      <c r="U20" s="77">
        <f t="shared" si="1"/>
        <v>0</v>
      </c>
    </row>
    <row r="21" spans="1:21" x14ac:dyDescent="0.35">
      <c r="A21" s="60">
        <v>5</v>
      </c>
      <c r="B21" s="76"/>
      <c r="C21" s="77">
        <f t="shared" si="2"/>
        <v>0</v>
      </c>
      <c r="D21" s="77">
        <f t="shared" si="1"/>
        <v>0</v>
      </c>
      <c r="E21" s="77">
        <f t="shared" si="1"/>
        <v>0</v>
      </c>
      <c r="F21" s="77">
        <f t="shared" si="1"/>
        <v>0</v>
      </c>
      <c r="G21" s="77">
        <f t="shared" si="1"/>
        <v>0</v>
      </c>
      <c r="H21" s="77">
        <f t="shared" si="1"/>
        <v>0</v>
      </c>
      <c r="I21" s="77">
        <f t="shared" si="1"/>
        <v>0</v>
      </c>
      <c r="J21" s="77">
        <f t="shared" si="1"/>
        <v>0</v>
      </c>
      <c r="K21" s="77">
        <f t="shared" si="1"/>
        <v>0</v>
      </c>
      <c r="L21" s="77">
        <f t="shared" si="1"/>
        <v>0</v>
      </c>
      <c r="M21" s="77">
        <f t="shared" si="1"/>
        <v>0</v>
      </c>
      <c r="N21" s="77">
        <f t="shared" si="1"/>
        <v>0</v>
      </c>
      <c r="O21" s="77">
        <f t="shared" si="1"/>
        <v>0</v>
      </c>
      <c r="P21" s="77">
        <f t="shared" si="1"/>
        <v>0</v>
      </c>
      <c r="Q21" s="77">
        <f t="shared" si="1"/>
        <v>0</v>
      </c>
      <c r="R21" s="77">
        <f t="shared" si="1"/>
        <v>0</v>
      </c>
      <c r="S21" s="77">
        <f t="shared" si="1"/>
        <v>0</v>
      </c>
      <c r="T21" s="77">
        <f t="shared" si="1"/>
        <v>0</v>
      </c>
      <c r="U21" s="77">
        <f t="shared" si="1"/>
        <v>0</v>
      </c>
    </row>
    <row r="22" spans="1:21" x14ac:dyDescent="0.35">
      <c r="A22" s="60">
        <v>6</v>
      </c>
      <c r="B22" s="76"/>
      <c r="C22" s="77">
        <f t="shared" si="2"/>
        <v>0</v>
      </c>
      <c r="D22" s="77">
        <f t="shared" si="1"/>
        <v>0</v>
      </c>
      <c r="E22" s="77">
        <f t="shared" si="1"/>
        <v>0</v>
      </c>
      <c r="F22" s="77">
        <f t="shared" si="1"/>
        <v>0</v>
      </c>
      <c r="G22" s="77">
        <f t="shared" si="1"/>
        <v>0</v>
      </c>
      <c r="H22" s="77">
        <f t="shared" si="1"/>
        <v>0</v>
      </c>
      <c r="I22" s="77">
        <f t="shared" si="1"/>
        <v>0</v>
      </c>
      <c r="J22" s="77">
        <f t="shared" si="1"/>
        <v>0</v>
      </c>
      <c r="K22" s="77">
        <f t="shared" si="1"/>
        <v>0</v>
      </c>
      <c r="L22" s="77">
        <f t="shared" si="1"/>
        <v>0</v>
      </c>
      <c r="M22" s="77">
        <f t="shared" si="1"/>
        <v>0</v>
      </c>
      <c r="N22" s="77">
        <f t="shared" si="1"/>
        <v>0</v>
      </c>
      <c r="O22" s="77">
        <f t="shared" si="1"/>
        <v>0</v>
      </c>
      <c r="P22" s="77">
        <f t="shared" si="1"/>
        <v>0</v>
      </c>
      <c r="Q22" s="77">
        <f t="shared" si="1"/>
        <v>0</v>
      </c>
      <c r="R22" s="77">
        <f t="shared" si="1"/>
        <v>0</v>
      </c>
      <c r="S22" s="77">
        <f t="shared" si="1"/>
        <v>0</v>
      </c>
      <c r="T22" s="77">
        <f t="shared" si="1"/>
        <v>0</v>
      </c>
      <c r="U22" s="77">
        <f t="shared" si="1"/>
        <v>0</v>
      </c>
    </row>
    <row r="23" spans="1:21" x14ac:dyDescent="0.35">
      <c r="A23" s="60">
        <v>7</v>
      </c>
      <c r="B23" s="76"/>
      <c r="C23" s="77">
        <f t="shared" si="2"/>
        <v>0</v>
      </c>
      <c r="D23" s="77">
        <f t="shared" si="1"/>
        <v>0</v>
      </c>
      <c r="E23" s="77">
        <f t="shared" si="1"/>
        <v>0</v>
      </c>
      <c r="F23" s="77">
        <f t="shared" si="1"/>
        <v>0</v>
      </c>
      <c r="G23" s="77">
        <f t="shared" si="1"/>
        <v>0</v>
      </c>
      <c r="H23" s="77">
        <f t="shared" si="1"/>
        <v>0</v>
      </c>
      <c r="I23" s="77">
        <f t="shared" si="1"/>
        <v>0</v>
      </c>
      <c r="J23" s="77">
        <f t="shared" si="1"/>
        <v>0</v>
      </c>
      <c r="K23" s="77">
        <f t="shared" si="1"/>
        <v>0</v>
      </c>
      <c r="L23" s="77">
        <f t="shared" si="1"/>
        <v>0</v>
      </c>
      <c r="M23" s="77">
        <f t="shared" si="1"/>
        <v>0</v>
      </c>
      <c r="N23" s="77">
        <f t="shared" si="1"/>
        <v>0</v>
      </c>
      <c r="O23" s="77">
        <f t="shared" si="1"/>
        <v>0</v>
      </c>
      <c r="P23" s="77">
        <f t="shared" si="1"/>
        <v>0</v>
      </c>
      <c r="Q23" s="77">
        <f t="shared" si="1"/>
        <v>0</v>
      </c>
      <c r="R23" s="77">
        <f t="shared" si="1"/>
        <v>0</v>
      </c>
      <c r="S23" s="77">
        <f t="shared" si="1"/>
        <v>0</v>
      </c>
      <c r="T23" s="77">
        <f t="shared" si="1"/>
        <v>0</v>
      </c>
      <c r="U23" s="77">
        <f t="shared" si="1"/>
        <v>0</v>
      </c>
    </row>
    <row r="24" spans="1:21" x14ac:dyDescent="0.35">
      <c r="A24" s="60">
        <v>8</v>
      </c>
      <c r="B24" s="76"/>
      <c r="C24" s="77">
        <f t="shared" si="2"/>
        <v>0</v>
      </c>
      <c r="D24" s="77">
        <f t="shared" si="1"/>
        <v>0</v>
      </c>
      <c r="E24" s="77">
        <f t="shared" si="1"/>
        <v>0</v>
      </c>
      <c r="F24" s="77">
        <f t="shared" si="1"/>
        <v>0</v>
      </c>
      <c r="G24" s="77">
        <f t="shared" si="1"/>
        <v>0</v>
      </c>
      <c r="H24" s="77">
        <f t="shared" si="1"/>
        <v>0</v>
      </c>
      <c r="I24" s="77">
        <f t="shared" si="1"/>
        <v>0</v>
      </c>
      <c r="J24" s="77">
        <f t="shared" si="1"/>
        <v>0</v>
      </c>
      <c r="K24" s="77">
        <f t="shared" si="1"/>
        <v>0</v>
      </c>
      <c r="L24" s="77">
        <f t="shared" si="1"/>
        <v>0</v>
      </c>
      <c r="M24" s="77">
        <f t="shared" si="1"/>
        <v>0</v>
      </c>
      <c r="N24" s="77">
        <f t="shared" si="1"/>
        <v>0</v>
      </c>
      <c r="O24" s="77">
        <f t="shared" si="1"/>
        <v>0</v>
      </c>
      <c r="P24" s="77">
        <f t="shared" si="1"/>
        <v>0</v>
      </c>
      <c r="Q24" s="77">
        <f t="shared" si="1"/>
        <v>0</v>
      </c>
      <c r="R24" s="77">
        <f t="shared" si="1"/>
        <v>0</v>
      </c>
      <c r="S24" s="77">
        <f t="shared" si="1"/>
        <v>0</v>
      </c>
      <c r="T24" s="77">
        <f t="shared" si="1"/>
        <v>0</v>
      </c>
      <c r="U24" s="77">
        <f t="shared" si="1"/>
        <v>0</v>
      </c>
    </row>
    <row r="25" spans="1:21" x14ac:dyDescent="0.35">
      <c r="A25" s="60">
        <v>9</v>
      </c>
      <c r="B25" s="76"/>
      <c r="C25" s="77">
        <f t="shared" si="2"/>
        <v>0</v>
      </c>
      <c r="D25" s="77">
        <f t="shared" si="1"/>
        <v>0</v>
      </c>
      <c r="E25" s="77">
        <f t="shared" si="1"/>
        <v>0</v>
      </c>
      <c r="F25" s="77">
        <f t="shared" si="1"/>
        <v>0</v>
      </c>
      <c r="G25" s="77">
        <f t="shared" si="1"/>
        <v>0</v>
      </c>
      <c r="H25" s="77">
        <f t="shared" si="1"/>
        <v>0</v>
      </c>
      <c r="I25" s="77">
        <f t="shared" si="1"/>
        <v>0</v>
      </c>
      <c r="J25" s="77">
        <f t="shared" si="1"/>
        <v>0</v>
      </c>
      <c r="K25" s="77">
        <f t="shared" si="1"/>
        <v>0</v>
      </c>
      <c r="L25" s="77">
        <f t="shared" si="1"/>
        <v>0</v>
      </c>
      <c r="M25" s="77">
        <f t="shared" si="1"/>
        <v>0</v>
      </c>
      <c r="N25" s="77">
        <f t="shared" si="1"/>
        <v>0</v>
      </c>
      <c r="O25" s="77">
        <f t="shared" si="1"/>
        <v>0</v>
      </c>
      <c r="P25" s="77">
        <f t="shared" si="1"/>
        <v>0</v>
      </c>
      <c r="Q25" s="77">
        <f t="shared" si="1"/>
        <v>0</v>
      </c>
      <c r="R25" s="77">
        <f t="shared" si="1"/>
        <v>0</v>
      </c>
      <c r="S25" s="77">
        <f t="shared" si="1"/>
        <v>0</v>
      </c>
      <c r="T25" s="77">
        <f t="shared" si="1"/>
        <v>0</v>
      </c>
      <c r="U25" s="77">
        <f t="shared" si="1"/>
        <v>0</v>
      </c>
    </row>
    <row r="26" spans="1:21" x14ac:dyDescent="0.35">
      <c r="A26" s="60">
        <v>10</v>
      </c>
      <c r="B26" s="76"/>
      <c r="C26" s="77">
        <f t="shared" si="2"/>
        <v>0</v>
      </c>
      <c r="D26" s="77">
        <f t="shared" si="1"/>
        <v>0</v>
      </c>
      <c r="E26" s="77">
        <f t="shared" si="1"/>
        <v>0</v>
      </c>
      <c r="F26" s="77">
        <f t="shared" si="1"/>
        <v>0</v>
      </c>
      <c r="G26" s="77">
        <f t="shared" si="1"/>
        <v>0</v>
      </c>
      <c r="H26" s="77">
        <f t="shared" si="1"/>
        <v>0</v>
      </c>
      <c r="I26" s="77">
        <f t="shared" si="1"/>
        <v>0</v>
      </c>
      <c r="J26" s="77">
        <f t="shared" si="1"/>
        <v>0</v>
      </c>
      <c r="K26" s="77">
        <f t="shared" si="1"/>
        <v>0</v>
      </c>
      <c r="L26" s="77">
        <f t="shared" si="1"/>
        <v>0</v>
      </c>
      <c r="M26" s="77">
        <f t="shared" si="1"/>
        <v>0</v>
      </c>
      <c r="N26" s="77">
        <f t="shared" si="1"/>
        <v>0</v>
      </c>
      <c r="O26" s="77">
        <f t="shared" si="1"/>
        <v>0</v>
      </c>
      <c r="P26" s="77">
        <f t="shared" si="1"/>
        <v>0</v>
      </c>
      <c r="Q26" s="77">
        <f t="shared" si="1"/>
        <v>0</v>
      </c>
      <c r="R26" s="77">
        <f t="shared" si="1"/>
        <v>0</v>
      </c>
      <c r="S26" s="77">
        <f t="shared" si="1"/>
        <v>0</v>
      </c>
      <c r="T26" s="77">
        <f t="shared" si="1"/>
        <v>0</v>
      </c>
      <c r="U26" s="77">
        <f t="shared" si="1"/>
        <v>0</v>
      </c>
    </row>
    <row r="27" spans="1:21" x14ac:dyDescent="0.35">
      <c r="A27" s="61"/>
      <c r="B27" s="65"/>
      <c r="C27" s="65"/>
      <c r="D27" s="65"/>
      <c r="E27" s="65"/>
      <c r="F27" s="65"/>
      <c r="G27" s="65"/>
      <c r="H27" s="65"/>
      <c r="I27" s="65"/>
      <c r="J27" s="65"/>
      <c r="K27" s="65"/>
      <c r="L27" s="65"/>
      <c r="M27" s="65"/>
      <c r="N27" s="65"/>
      <c r="O27" s="65"/>
      <c r="P27" s="65"/>
      <c r="Q27" s="65"/>
      <c r="R27" s="65"/>
      <c r="S27" s="65"/>
      <c r="T27" s="65"/>
      <c r="U27" s="65"/>
    </row>
    <row r="28" spans="1:21" x14ac:dyDescent="0.35">
      <c r="A28" s="59" t="s">
        <v>104</v>
      </c>
      <c r="B28" s="59"/>
      <c r="C28" s="59"/>
      <c r="D28" s="59"/>
      <c r="E28" s="59"/>
      <c r="F28" s="59"/>
      <c r="G28" s="59"/>
      <c r="H28" s="59"/>
      <c r="I28" s="59"/>
      <c r="J28" s="59"/>
      <c r="K28" s="59"/>
      <c r="L28" s="59"/>
      <c r="M28" s="59"/>
    </row>
    <row r="29" spans="1:21" ht="38.5" x14ac:dyDescent="0.35">
      <c r="A29" s="101" t="s">
        <v>100</v>
      </c>
      <c r="B29" s="70" t="str">
        <f>B2</f>
        <v>Application Rate</v>
      </c>
      <c r="C29" s="67" t="str">
        <f t="shared" ref="C29:U29" si="3">C2</f>
        <v>Nitrogen Addition</v>
      </c>
      <c r="D29" s="67" t="str">
        <f t="shared" si="3"/>
        <v>Phosphate Addition</v>
      </c>
      <c r="E29" s="67" t="str">
        <f t="shared" si="3"/>
        <v>Potash  Addition</v>
      </c>
      <c r="F29" s="67" t="str">
        <f t="shared" si="3"/>
        <v>Mg Oxide Addition</v>
      </c>
      <c r="G29" s="67" t="str">
        <f t="shared" si="3"/>
        <v>Copper Addition</v>
      </c>
      <c r="H29" s="67" t="str">
        <f t="shared" si="3"/>
        <v>Zinc Addition</v>
      </c>
      <c r="I29" s="67" t="str">
        <f t="shared" si="3"/>
        <v>Lead Addition</v>
      </c>
      <c r="J29" s="67" t="str">
        <f t="shared" si="3"/>
        <v>Cadmium Addition</v>
      </c>
      <c r="K29" s="67" t="str">
        <f t="shared" si="3"/>
        <v>Mercury Addition</v>
      </c>
      <c r="L29" s="67" t="str">
        <f t="shared" si="3"/>
        <v>Nickel Addition</v>
      </c>
      <c r="M29" s="67" t="str">
        <f t="shared" si="3"/>
        <v>Chromium Addition</v>
      </c>
      <c r="N29" s="67" t="str">
        <f t="shared" si="3"/>
        <v>Aluminium Addition</v>
      </c>
      <c r="O29" s="67" t="str">
        <f t="shared" si="3"/>
        <v>Iron Addition</v>
      </c>
      <c r="P29" s="67" t="str">
        <f t="shared" si="3"/>
        <v xml:space="preserve">Sodium Addition                 </v>
      </c>
      <c r="Q29" s="67" t="str">
        <f t="shared" si="3"/>
        <v>SO3  Addition                             kg/ha</v>
      </c>
      <c r="R29" s="67" t="str">
        <f t="shared" si="3"/>
        <v xml:space="preserve">Selenium Addition </v>
      </c>
      <c r="S29" s="67" t="str">
        <f t="shared" si="3"/>
        <v xml:space="preserve">Arsenic  Addition  </v>
      </c>
      <c r="T29" s="67" t="str">
        <f t="shared" si="3"/>
        <v xml:space="preserve">Molybdenum Addition  </v>
      </c>
      <c r="U29" s="67" t="str">
        <f t="shared" si="3"/>
        <v xml:space="preserve">Fluoride Addition </v>
      </c>
    </row>
    <row r="30" spans="1:21" ht="26" x14ac:dyDescent="0.35">
      <c r="A30" s="101"/>
      <c r="B30" s="70" t="str">
        <f>B3</f>
        <v>tonnes/ha</v>
      </c>
      <c r="C30" s="67" t="str">
        <f t="shared" ref="C30:U30" si="4">C3</f>
        <v>kg/ha</v>
      </c>
      <c r="D30" s="67" t="str">
        <f t="shared" si="4"/>
        <v>P2O5 
kg/ha</v>
      </c>
      <c r="E30" s="67" t="str">
        <f t="shared" si="4"/>
        <v>K2O 
kg/ha</v>
      </c>
      <c r="F30" s="67" t="str">
        <f t="shared" si="4"/>
        <v>MgO 
kg/ha</v>
      </c>
      <c r="G30" s="67" t="str">
        <f t="shared" si="4"/>
        <v>kg/ha</v>
      </c>
      <c r="H30" s="67" t="str">
        <f t="shared" si="4"/>
        <v>kg/ha</v>
      </c>
      <c r="I30" s="67" t="str">
        <f t="shared" si="4"/>
        <v>kg/ha</v>
      </c>
      <c r="J30" s="67" t="str">
        <f t="shared" si="4"/>
        <v>kg/ha</v>
      </c>
      <c r="K30" s="67" t="str">
        <f t="shared" si="4"/>
        <v>kg/ha</v>
      </c>
      <c r="L30" s="67" t="str">
        <f t="shared" si="4"/>
        <v>kg/ha</v>
      </c>
      <c r="M30" s="67" t="str">
        <f t="shared" si="4"/>
        <v>kg/ha</v>
      </c>
      <c r="N30" s="67" t="str">
        <f t="shared" si="4"/>
        <v>kg/ha</v>
      </c>
      <c r="O30" s="67" t="str">
        <f t="shared" si="4"/>
        <v>kg/ha</v>
      </c>
      <c r="P30" s="67" t="str">
        <f t="shared" si="4"/>
        <v>kg/ha</v>
      </c>
      <c r="Q30" s="67" t="str">
        <f t="shared" si="4"/>
        <v>kg/ha</v>
      </c>
      <c r="R30" s="67" t="str">
        <f t="shared" si="4"/>
        <v>kg/ha</v>
      </c>
      <c r="S30" s="67" t="str">
        <f t="shared" si="4"/>
        <v>kg/ha</v>
      </c>
      <c r="T30" s="67" t="str">
        <f t="shared" si="4"/>
        <v>kg/ha</v>
      </c>
      <c r="U30" s="67" t="str">
        <f t="shared" si="4"/>
        <v>kg/ha</v>
      </c>
    </row>
    <row r="31" spans="1:21" x14ac:dyDescent="0.35">
      <c r="A31" s="62">
        <v>1</v>
      </c>
      <c r="B31" s="71"/>
      <c r="C31" s="62">
        <f>C4*C17</f>
        <v>0</v>
      </c>
      <c r="D31" s="62">
        <f t="shared" ref="D31:U40" si="5">D4*D17</f>
        <v>0</v>
      </c>
      <c r="E31" s="62">
        <f t="shared" si="5"/>
        <v>0</v>
      </c>
      <c r="F31" s="62">
        <f t="shared" si="5"/>
        <v>0</v>
      </c>
      <c r="G31" s="62">
        <f t="shared" si="5"/>
        <v>0</v>
      </c>
      <c r="H31" s="62">
        <f t="shared" si="5"/>
        <v>0</v>
      </c>
      <c r="I31" s="62">
        <f t="shared" si="5"/>
        <v>0</v>
      </c>
      <c r="J31" s="62">
        <f t="shared" si="5"/>
        <v>0</v>
      </c>
      <c r="K31" s="62">
        <f t="shared" si="5"/>
        <v>0</v>
      </c>
      <c r="L31" s="62">
        <f t="shared" si="5"/>
        <v>0</v>
      </c>
      <c r="M31" s="62">
        <f t="shared" si="5"/>
        <v>0</v>
      </c>
      <c r="N31" s="62">
        <f t="shared" si="5"/>
        <v>0</v>
      </c>
      <c r="O31" s="62">
        <f t="shared" si="5"/>
        <v>0</v>
      </c>
      <c r="P31" s="62">
        <f t="shared" si="5"/>
        <v>0</v>
      </c>
      <c r="Q31" s="62">
        <f t="shared" si="5"/>
        <v>0</v>
      </c>
      <c r="R31" s="62">
        <f t="shared" si="5"/>
        <v>0</v>
      </c>
      <c r="S31" s="62">
        <f t="shared" si="5"/>
        <v>0</v>
      </c>
      <c r="T31" s="62">
        <f t="shared" si="5"/>
        <v>0</v>
      </c>
      <c r="U31" s="62">
        <f t="shared" si="5"/>
        <v>0</v>
      </c>
    </row>
    <row r="32" spans="1:21" x14ac:dyDescent="0.35">
      <c r="A32" s="62">
        <v>2</v>
      </c>
      <c r="B32" s="71"/>
      <c r="C32" s="62">
        <f t="shared" ref="C32:R40" si="6">C5*C18</f>
        <v>0</v>
      </c>
      <c r="D32" s="62">
        <f t="shared" si="6"/>
        <v>0</v>
      </c>
      <c r="E32" s="62">
        <f t="shared" si="6"/>
        <v>0</v>
      </c>
      <c r="F32" s="62">
        <f t="shared" si="6"/>
        <v>0</v>
      </c>
      <c r="G32" s="62">
        <f t="shared" si="6"/>
        <v>0</v>
      </c>
      <c r="H32" s="62">
        <f t="shared" si="6"/>
        <v>0</v>
      </c>
      <c r="I32" s="62">
        <f t="shared" si="6"/>
        <v>0</v>
      </c>
      <c r="J32" s="62">
        <f t="shared" si="6"/>
        <v>0</v>
      </c>
      <c r="K32" s="62">
        <f t="shared" si="6"/>
        <v>0</v>
      </c>
      <c r="L32" s="62">
        <f t="shared" si="6"/>
        <v>0</v>
      </c>
      <c r="M32" s="62">
        <f t="shared" si="6"/>
        <v>0</v>
      </c>
      <c r="N32" s="62">
        <f t="shared" si="6"/>
        <v>0</v>
      </c>
      <c r="O32" s="62">
        <f t="shared" si="6"/>
        <v>0</v>
      </c>
      <c r="P32" s="62">
        <f t="shared" si="6"/>
        <v>0</v>
      </c>
      <c r="Q32" s="62">
        <f t="shared" si="6"/>
        <v>0</v>
      </c>
      <c r="R32" s="62">
        <f t="shared" si="6"/>
        <v>0</v>
      </c>
      <c r="S32" s="62">
        <f t="shared" si="5"/>
        <v>0</v>
      </c>
      <c r="T32" s="62">
        <f t="shared" si="5"/>
        <v>0</v>
      </c>
      <c r="U32" s="62">
        <f t="shared" si="5"/>
        <v>0</v>
      </c>
    </row>
    <row r="33" spans="1:21" x14ac:dyDescent="0.35">
      <c r="A33" s="62">
        <v>3</v>
      </c>
      <c r="B33" s="71"/>
      <c r="C33" s="62">
        <f t="shared" si="6"/>
        <v>0</v>
      </c>
      <c r="D33" s="62">
        <f t="shared" si="5"/>
        <v>0</v>
      </c>
      <c r="E33" s="62">
        <f t="shared" si="5"/>
        <v>0</v>
      </c>
      <c r="F33" s="62">
        <f t="shared" si="5"/>
        <v>0</v>
      </c>
      <c r="G33" s="62">
        <f t="shared" si="5"/>
        <v>0</v>
      </c>
      <c r="H33" s="62">
        <f t="shared" si="5"/>
        <v>0</v>
      </c>
      <c r="I33" s="62">
        <f t="shared" si="5"/>
        <v>0</v>
      </c>
      <c r="J33" s="62">
        <f t="shared" si="5"/>
        <v>0</v>
      </c>
      <c r="K33" s="62">
        <f t="shared" si="5"/>
        <v>0</v>
      </c>
      <c r="L33" s="62">
        <f t="shared" si="5"/>
        <v>0</v>
      </c>
      <c r="M33" s="62">
        <f t="shared" si="5"/>
        <v>0</v>
      </c>
      <c r="N33" s="62">
        <f t="shared" si="5"/>
        <v>0</v>
      </c>
      <c r="O33" s="62">
        <f t="shared" si="5"/>
        <v>0</v>
      </c>
      <c r="P33" s="62">
        <f t="shared" si="5"/>
        <v>0</v>
      </c>
      <c r="Q33" s="62">
        <f t="shared" si="5"/>
        <v>0</v>
      </c>
      <c r="R33" s="62">
        <f t="shared" si="5"/>
        <v>0</v>
      </c>
      <c r="S33" s="62">
        <f t="shared" si="5"/>
        <v>0</v>
      </c>
      <c r="T33" s="62">
        <f t="shared" si="5"/>
        <v>0</v>
      </c>
      <c r="U33" s="62">
        <f t="shared" si="5"/>
        <v>0</v>
      </c>
    </row>
    <row r="34" spans="1:21" x14ac:dyDescent="0.35">
      <c r="A34" s="62">
        <v>4</v>
      </c>
      <c r="B34" s="71"/>
      <c r="C34" s="62">
        <f t="shared" si="6"/>
        <v>0</v>
      </c>
      <c r="D34" s="62">
        <f t="shared" si="5"/>
        <v>0</v>
      </c>
      <c r="E34" s="62">
        <f t="shared" si="5"/>
        <v>0</v>
      </c>
      <c r="F34" s="62">
        <f t="shared" si="5"/>
        <v>0</v>
      </c>
      <c r="G34" s="62">
        <f t="shared" si="5"/>
        <v>0</v>
      </c>
      <c r="H34" s="62">
        <f t="shared" si="5"/>
        <v>0</v>
      </c>
      <c r="I34" s="62">
        <f t="shared" si="5"/>
        <v>0</v>
      </c>
      <c r="J34" s="62">
        <f t="shared" si="5"/>
        <v>0</v>
      </c>
      <c r="K34" s="62">
        <f t="shared" si="5"/>
        <v>0</v>
      </c>
      <c r="L34" s="62">
        <f t="shared" si="5"/>
        <v>0</v>
      </c>
      <c r="M34" s="62">
        <f t="shared" si="5"/>
        <v>0</v>
      </c>
      <c r="N34" s="62">
        <f t="shared" si="5"/>
        <v>0</v>
      </c>
      <c r="O34" s="62">
        <f t="shared" si="5"/>
        <v>0</v>
      </c>
      <c r="P34" s="62">
        <f t="shared" si="5"/>
        <v>0</v>
      </c>
      <c r="Q34" s="62">
        <f t="shared" si="5"/>
        <v>0</v>
      </c>
      <c r="R34" s="62">
        <f t="shared" si="5"/>
        <v>0</v>
      </c>
      <c r="S34" s="62">
        <f t="shared" si="5"/>
        <v>0</v>
      </c>
      <c r="T34" s="62">
        <f t="shared" si="5"/>
        <v>0</v>
      </c>
      <c r="U34" s="62">
        <f t="shared" si="5"/>
        <v>0</v>
      </c>
    </row>
    <row r="35" spans="1:21" x14ac:dyDescent="0.35">
      <c r="A35" s="62">
        <v>5</v>
      </c>
      <c r="B35" s="71"/>
      <c r="C35" s="62">
        <f t="shared" si="6"/>
        <v>0</v>
      </c>
      <c r="D35" s="62">
        <f t="shared" si="5"/>
        <v>0</v>
      </c>
      <c r="E35" s="62">
        <f t="shared" si="5"/>
        <v>0</v>
      </c>
      <c r="F35" s="62">
        <f t="shared" si="5"/>
        <v>0</v>
      </c>
      <c r="G35" s="62">
        <f t="shared" si="5"/>
        <v>0</v>
      </c>
      <c r="H35" s="62">
        <f t="shared" si="5"/>
        <v>0</v>
      </c>
      <c r="I35" s="62">
        <f t="shared" si="5"/>
        <v>0</v>
      </c>
      <c r="J35" s="62">
        <f t="shared" si="5"/>
        <v>0</v>
      </c>
      <c r="K35" s="62">
        <f t="shared" si="5"/>
        <v>0</v>
      </c>
      <c r="L35" s="62">
        <f t="shared" si="5"/>
        <v>0</v>
      </c>
      <c r="M35" s="62">
        <f t="shared" si="5"/>
        <v>0</v>
      </c>
      <c r="N35" s="62">
        <f t="shared" si="5"/>
        <v>0</v>
      </c>
      <c r="O35" s="62">
        <f t="shared" si="5"/>
        <v>0</v>
      </c>
      <c r="P35" s="62">
        <f t="shared" si="5"/>
        <v>0</v>
      </c>
      <c r="Q35" s="62">
        <f t="shared" si="5"/>
        <v>0</v>
      </c>
      <c r="R35" s="62">
        <f t="shared" si="5"/>
        <v>0</v>
      </c>
      <c r="S35" s="62">
        <f t="shared" si="5"/>
        <v>0</v>
      </c>
      <c r="T35" s="62">
        <f t="shared" si="5"/>
        <v>0</v>
      </c>
      <c r="U35" s="62">
        <f t="shared" si="5"/>
        <v>0</v>
      </c>
    </row>
    <row r="36" spans="1:21" x14ac:dyDescent="0.35">
      <c r="A36" s="62">
        <v>6</v>
      </c>
      <c r="B36" s="71"/>
      <c r="C36" s="62">
        <f t="shared" si="6"/>
        <v>0</v>
      </c>
      <c r="D36" s="62">
        <f t="shared" si="5"/>
        <v>0</v>
      </c>
      <c r="E36" s="62">
        <f t="shared" si="5"/>
        <v>0</v>
      </c>
      <c r="F36" s="62">
        <f t="shared" si="5"/>
        <v>0</v>
      </c>
      <c r="G36" s="62">
        <f t="shared" si="5"/>
        <v>0</v>
      </c>
      <c r="H36" s="62">
        <f t="shared" si="5"/>
        <v>0</v>
      </c>
      <c r="I36" s="62">
        <f t="shared" si="5"/>
        <v>0</v>
      </c>
      <c r="J36" s="62">
        <f t="shared" si="5"/>
        <v>0</v>
      </c>
      <c r="K36" s="62">
        <f t="shared" si="5"/>
        <v>0</v>
      </c>
      <c r="L36" s="62">
        <f t="shared" si="5"/>
        <v>0</v>
      </c>
      <c r="M36" s="62">
        <f t="shared" si="5"/>
        <v>0</v>
      </c>
      <c r="N36" s="62">
        <f t="shared" si="5"/>
        <v>0</v>
      </c>
      <c r="O36" s="62">
        <f t="shared" si="5"/>
        <v>0</v>
      </c>
      <c r="P36" s="62">
        <f t="shared" si="5"/>
        <v>0</v>
      </c>
      <c r="Q36" s="62">
        <f t="shared" si="5"/>
        <v>0</v>
      </c>
      <c r="R36" s="62">
        <f t="shared" si="5"/>
        <v>0</v>
      </c>
      <c r="S36" s="62">
        <f t="shared" si="5"/>
        <v>0</v>
      </c>
      <c r="T36" s="62">
        <f t="shared" si="5"/>
        <v>0</v>
      </c>
      <c r="U36" s="62">
        <f t="shared" si="5"/>
        <v>0</v>
      </c>
    </row>
    <row r="37" spans="1:21" x14ac:dyDescent="0.35">
      <c r="A37" s="62">
        <v>7</v>
      </c>
      <c r="B37" s="71"/>
      <c r="C37" s="62">
        <f t="shared" si="6"/>
        <v>0</v>
      </c>
      <c r="D37" s="62">
        <f t="shared" si="5"/>
        <v>0</v>
      </c>
      <c r="E37" s="62">
        <f t="shared" si="5"/>
        <v>0</v>
      </c>
      <c r="F37" s="62">
        <f t="shared" si="5"/>
        <v>0</v>
      </c>
      <c r="G37" s="62">
        <f t="shared" si="5"/>
        <v>0</v>
      </c>
      <c r="H37" s="62">
        <f t="shared" si="5"/>
        <v>0</v>
      </c>
      <c r="I37" s="62">
        <f t="shared" si="5"/>
        <v>0</v>
      </c>
      <c r="J37" s="62">
        <f t="shared" si="5"/>
        <v>0</v>
      </c>
      <c r="K37" s="62">
        <f t="shared" si="5"/>
        <v>0</v>
      </c>
      <c r="L37" s="62">
        <f t="shared" si="5"/>
        <v>0</v>
      </c>
      <c r="M37" s="62">
        <f t="shared" si="5"/>
        <v>0</v>
      </c>
      <c r="N37" s="62">
        <f t="shared" si="5"/>
        <v>0</v>
      </c>
      <c r="O37" s="62">
        <f t="shared" si="5"/>
        <v>0</v>
      </c>
      <c r="P37" s="62">
        <f t="shared" si="5"/>
        <v>0</v>
      </c>
      <c r="Q37" s="62">
        <f t="shared" si="5"/>
        <v>0</v>
      </c>
      <c r="R37" s="62">
        <f t="shared" si="5"/>
        <v>0</v>
      </c>
      <c r="S37" s="62">
        <f t="shared" si="5"/>
        <v>0</v>
      </c>
      <c r="T37" s="62">
        <f t="shared" si="5"/>
        <v>0</v>
      </c>
      <c r="U37" s="62">
        <f t="shared" si="5"/>
        <v>0</v>
      </c>
    </row>
    <row r="38" spans="1:21" x14ac:dyDescent="0.35">
      <c r="A38" s="62">
        <v>8</v>
      </c>
      <c r="B38" s="71"/>
      <c r="C38" s="62" t="e">
        <f t="shared" si="6"/>
        <v>#REF!</v>
      </c>
      <c r="D38" s="62" t="e">
        <f t="shared" si="5"/>
        <v>#REF!</v>
      </c>
      <c r="E38" s="62" t="e">
        <f t="shared" si="5"/>
        <v>#REF!</v>
      </c>
      <c r="F38" s="62" t="e">
        <f t="shared" si="5"/>
        <v>#REF!</v>
      </c>
      <c r="G38" s="62" t="e">
        <f t="shared" si="5"/>
        <v>#REF!</v>
      </c>
      <c r="H38" s="62" t="e">
        <f t="shared" si="5"/>
        <v>#REF!</v>
      </c>
      <c r="I38" s="62" t="e">
        <f t="shared" si="5"/>
        <v>#REF!</v>
      </c>
      <c r="J38" s="62" t="e">
        <f t="shared" si="5"/>
        <v>#REF!</v>
      </c>
      <c r="K38" s="62" t="e">
        <f t="shared" si="5"/>
        <v>#REF!</v>
      </c>
      <c r="L38" s="62" t="e">
        <f t="shared" si="5"/>
        <v>#REF!</v>
      </c>
      <c r="M38" s="62" t="e">
        <f t="shared" si="5"/>
        <v>#REF!</v>
      </c>
      <c r="N38" s="62" t="e">
        <f t="shared" si="5"/>
        <v>#REF!</v>
      </c>
      <c r="O38" s="62" t="e">
        <f t="shared" si="5"/>
        <v>#REF!</v>
      </c>
      <c r="P38" s="62" t="e">
        <f t="shared" si="5"/>
        <v>#REF!</v>
      </c>
      <c r="Q38" s="62" t="e">
        <f t="shared" si="5"/>
        <v>#REF!</v>
      </c>
      <c r="R38" s="62" t="e">
        <f t="shared" si="5"/>
        <v>#REF!</v>
      </c>
      <c r="S38" s="62" t="e">
        <f t="shared" si="5"/>
        <v>#REF!</v>
      </c>
      <c r="T38" s="62" t="e">
        <f t="shared" si="5"/>
        <v>#REF!</v>
      </c>
      <c r="U38" s="62" t="e">
        <f t="shared" si="5"/>
        <v>#REF!</v>
      </c>
    </row>
    <row r="39" spans="1:21" x14ac:dyDescent="0.35">
      <c r="A39" s="62">
        <v>9</v>
      </c>
      <c r="B39" s="71"/>
      <c r="C39" s="62" t="e">
        <f t="shared" si="6"/>
        <v>#REF!</v>
      </c>
      <c r="D39" s="62" t="e">
        <f t="shared" si="5"/>
        <v>#REF!</v>
      </c>
      <c r="E39" s="62" t="e">
        <f t="shared" si="5"/>
        <v>#REF!</v>
      </c>
      <c r="F39" s="62" t="e">
        <f t="shared" si="5"/>
        <v>#REF!</v>
      </c>
      <c r="G39" s="62" t="e">
        <f t="shared" si="5"/>
        <v>#REF!</v>
      </c>
      <c r="H39" s="62" t="e">
        <f t="shared" si="5"/>
        <v>#REF!</v>
      </c>
      <c r="I39" s="62" t="e">
        <f t="shared" si="5"/>
        <v>#REF!</v>
      </c>
      <c r="J39" s="62" t="e">
        <f t="shared" si="5"/>
        <v>#REF!</v>
      </c>
      <c r="K39" s="62" t="e">
        <f t="shared" si="5"/>
        <v>#REF!</v>
      </c>
      <c r="L39" s="62" t="e">
        <f t="shared" si="5"/>
        <v>#REF!</v>
      </c>
      <c r="M39" s="62" t="e">
        <f t="shared" si="5"/>
        <v>#REF!</v>
      </c>
      <c r="N39" s="62" t="e">
        <f t="shared" si="5"/>
        <v>#REF!</v>
      </c>
      <c r="O39" s="62" t="e">
        <f t="shared" si="5"/>
        <v>#REF!</v>
      </c>
      <c r="P39" s="62" t="e">
        <f t="shared" si="5"/>
        <v>#REF!</v>
      </c>
      <c r="Q39" s="62" t="e">
        <f t="shared" si="5"/>
        <v>#REF!</v>
      </c>
      <c r="R39" s="62" t="e">
        <f t="shared" si="5"/>
        <v>#REF!</v>
      </c>
      <c r="S39" s="62" t="e">
        <f t="shared" si="5"/>
        <v>#REF!</v>
      </c>
      <c r="T39" s="62" t="e">
        <f t="shared" si="5"/>
        <v>#REF!</v>
      </c>
      <c r="U39" s="62" t="e">
        <f t="shared" si="5"/>
        <v>#REF!</v>
      </c>
    </row>
    <row r="40" spans="1:21" x14ac:dyDescent="0.35">
      <c r="A40" s="62">
        <v>10</v>
      </c>
      <c r="B40" s="71"/>
      <c r="C40" s="62" t="e">
        <f t="shared" si="6"/>
        <v>#REF!</v>
      </c>
      <c r="D40" s="62" t="e">
        <f t="shared" si="5"/>
        <v>#REF!</v>
      </c>
      <c r="E40" s="62" t="e">
        <f t="shared" si="5"/>
        <v>#REF!</v>
      </c>
      <c r="F40" s="62" t="e">
        <f t="shared" si="5"/>
        <v>#REF!</v>
      </c>
      <c r="G40" s="62" t="e">
        <f t="shared" si="5"/>
        <v>#REF!</v>
      </c>
      <c r="H40" s="62" t="e">
        <f t="shared" si="5"/>
        <v>#REF!</v>
      </c>
      <c r="I40" s="62" t="e">
        <f t="shared" si="5"/>
        <v>#REF!</v>
      </c>
      <c r="J40" s="62" t="e">
        <f t="shared" si="5"/>
        <v>#REF!</v>
      </c>
      <c r="K40" s="62" t="e">
        <f t="shared" si="5"/>
        <v>#REF!</v>
      </c>
      <c r="L40" s="62" t="e">
        <f t="shared" si="5"/>
        <v>#REF!</v>
      </c>
      <c r="M40" s="62" t="e">
        <f t="shared" si="5"/>
        <v>#REF!</v>
      </c>
      <c r="N40" s="62" t="e">
        <f t="shared" si="5"/>
        <v>#REF!</v>
      </c>
      <c r="O40" s="62" t="e">
        <f t="shared" si="5"/>
        <v>#REF!</v>
      </c>
      <c r="P40" s="62" t="e">
        <f t="shared" si="5"/>
        <v>#REF!</v>
      </c>
      <c r="Q40" s="62" t="e">
        <f t="shared" si="5"/>
        <v>#REF!</v>
      </c>
      <c r="R40" s="62" t="e">
        <f t="shared" si="5"/>
        <v>#REF!</v>
      </c>
      <c r="S40" s="62" t="e">
        <f t="shared" si="5"/>
        <v>#REF!</v>
      </c>
      <c r="T40" s="62" t="e">
        <f t="shared" si="5"/>
        <v>#REF!</v>
      </c>
      <c r="U40" s="62" t="e">
        <f t="shared" si="5"/>
        <v>#REF!</v>
      </c>
    </row>
    <row r="41" spans="1:21" ht="15.5" x14ac:dyDescent="0.35">
      <c r="A41" s="102" t="s">
        <v>101</v>
      </c>
      <c r="B41" s="102"/>
      <c r="C41" s="63" t="e">
        <f>SUM(C31:C40)</f>
        <v>#REF!</v>
      </c>
      <c r="D41" s="63" t="e">
        <f t="shared" ref="D41:U41" si="7">SUM(D31:D40)</f>
        <v>#REF!</v>
      </c>
      <c r="E41" s="63" t="e">
        <f t="shared" si="7"/>
        <v>#REF!</v>
      </c>
      <c r="F41" s="63" t="e">
        <f t="shared" si="7"/>
        <v>#REF!</v>
      </c>
      <c r="G41" s="63" t="e">
        <f t="shared" si="7"/>
        <v>#REF!</v>
      </c>
      <c r="H41" s="63" t="e">
        <f t="shared" si="7"/>
        <v>#REF!</v>
      </c>
      <c r="I41" s="63" t="e">
        <f t="shared" si="7"/>
        <v>#REF!</v>
      </c>
      <c r="J41" s="63" t="e">
        <f t="shared" si="7"/>
        <v>#REF!</v>
      </c>
      <c r="K41" s="63" t="e">
        <f t="shared" si="7"/>
        <v>#REF!</v>
      </c>
      <c r="L41" s="63" t="e">
        <f t="shared" si="7"/>
        <v>#REF!</v>
      </c>
      <c r="M41" s="63" t="e">
        <f t="shared" si="7"/>
        <v>#REF!</v>
      </c>
      <c r="N41" s="63" t="e">
        <f t="shared" si="7"/>
        <v>#REF!</v>
      </c>
      <c r="O41" s="63" t="e">
        <f t="shared" si="7"/>
        <v>#REF!</v>
      </c>
      <c r="P41" s="63" t="e">
        <f t="shared" si="7"/>
        <v>#REF!</v>
      </c>
      <c r="Q41" s="63" t="e">
        <f t="shared" si="7"/>
        <v>#REF!</v>
      </c>
      <c r="R41" s="63" t="e">
        <f t="shared" si="7"/>
        <v>#REF!</v>
      </c>
      <c r="S41" s="63" t="e">
        <f t="shared" si="7"/>
        <v>#REF!</v>
      </c>
      <c r="T41" s="63" t="e">
        <f t="shared" si="7"/>
        <v>#REF!</v>
      </c>
      <c r="U41" s="63" t="e">
        <f t="shared" si="7"/>
        <v>#REF!</v>
      </c>
    </row>
  </sheetData>
  <mergeCells count="3">
    <mergeCell ref="A41:B41"/>
    <mergeCell ref="A29:A30"/>
    <mergeCell ref="A2:A3"/>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 xsi:nil="true"/>
    <Internal_x002f_External xmlns="859f7ad6-93f6-4205-b62b-a17f28acbbac">Internal document</Internal_x002f_External>
    <Post_x0020_code xmlns="859f7ad6-93f6-4205-b62b-a17f28acbbac" xsi:nil="true"/>
    <IconOverlay xmlns="http://schemas.microsoft.com/sharepoint/v4" xsi:nil="true"/>
    <Document_x0020_Type xmlns="859f7ad6-93f6-4205-b62b-a17f28acbbac">Letter</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Yes</Surrendered_x002f_Expired>
    <Document_x0020_Date xmlns="859f7ad6-93f6-4205-b62b-a17f28acbbac">2020-02-06T00:00:00+00:00</Document_x0020_Date>
    <Facility_x0020_Address xmlns="859f7ad6-93f6-4205-b62b-a17f28acbbac">n/a mobile plant</Facility_x0020_Address>
    <Environment_x0020_Sub_x0020_Folder xmlns="859f7ad6-93f6-4205-b62b-a17f28acbbac">Licences applications</Environment_x0020_Sub_x0020_Folder>
    <Customer_x0020_Name xmlns="859f7ad6-93f6-4205-b62b-a17f28acbbac">Mr Bryan Llewellyn</Customer_x0020_Name>
    <Surrendered_x002f_Expired_x0020_Date xmlns="859f7ad6-93f6-4205-b62b-a17f28acbbac" xsi:nil="true"/>
  </documentManagement>
</p:properties>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SharedContentType xmlns="Microsoft.SharePoint.Taxonomy.ContentTypeSync" SourceId="78499d3b-94a8-4059-8763-489d4400b14a" ContentTypeId="0x01010067EB80C5FE939D4A9B3D8BA62129B7F50102" PreviousValue="false"/>
</file>

<file path=customXml/item5.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2CD491039417834E9F8E40366955224E" ma:contentTypeVersion="383" ma:contentTypeDescription="Permitting &amp; Compliance Word Document" ma:contentTypeScope="" ma:versionID="6f1bcd1ba619b7247878d37f0becb25b">
  <xsd:schema xmlns:xsd="http://www.w3.org/2001/XMLSchema" xmlns:xs="http://www.w3.org/2001/XMLSchema" xmlns:p="http://schemas.microsoft.com/office/2006/metadata/properties" xmlns:ns2="859f7ad6-93f6-4205-b62b-a17f28acbbac" xmlns:ns4="6e121689-de5b-41b9-a751-bfeda7fa2b07" xmlns:ns5="2cd7809e-5722-48ef-a95b-f8b7179f3015" xmlns:ns6="http://schemas.microsoft.com/sharepoint/v4" targetNamespace="http://schemas.microsoft.com/office/2006/metadata/properties" ma:root="true" ma:fieldsID="40e112055066644a8fed986782a45a17" ns2:_="" ns4:_="" ns5:_="" ns6:_="">
    <xsd:import namespace="859f7ad6-93f6-4205-b62b-a17f28acbbac"/>
    <xsd:import namespace="6e121689-de5b-41b9-a751-bfeda7fa2b07"/>
    <xsd:import namespace="2cd7809e-5722-48ef-a95b-f8b7179f3015"/>
    <xsd:import namespace="http://schemas.microsoft.com/sharepoint/v4"/>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LastSharedByTime" minOccurs="0"/>
                <xsd:element ref="ns5:MediaServiceMetadata" minOccurs="0"/>
                <xsd:element ref="ns5:MediaServiceFastMetadata" minOccurs="0"/>
                <xsd:element ref="ns6:IconOverlay" minOccurs="0"/>
                <xsd:element ref="ns5:MediaServiceGenerationTime" minOccurs="0"/>
                <xsd:element ref="ns5:MediaServiceEventHashCode" minOccurs="0"/>
                <xsd:element ref="ns4:LastSharedByUser" minOccurs="0"/>
                <xsd:element ref="ns5:MediaServiceDateTaken" minOccurs="0"/>
                <xsd:element ref="ns5:MediaServiceAutoTags" minOccurs="0"/>
                <xsd:element ref="ns5:MediaServiceOCR" minOccurs="0"/>
                <xsd:element ref="ns5:MediaServiceAutoKeyPoints" minOccurs="0"/>
                <xsd:element ref="ns5: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dexed="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dexed="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24" nillable="true" ma:displayName="Last Shared By Time" ma:description="" ma:internalName="LastSharedByTime" ma:readOnly="true">
      <xsd:simpleType>
        <xsd:restriction base="dms:DateTime"/>
      </xsd:simpleType>
    </xsd:element>
    <xsd:element name="LastSharedByUser" ma:index="30"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2cd7809e-5722-48ef-a95b-f8b7179f3015" elementFormDefault="qualified">
    <xsd:import namespace="http://schemas.microsoft.com/office/2006/documentManagement/types"/>
    <xsd:import namespace="http://schemas.microsoft.com/office/infopath/2007/PartnerControls"/>
    <xsd:element name="MediaServiceMetadata" ma:index="25" nillable="true" ma:displayName="MediaServiceMetadata" ma:description="" ma:hidden="true" ma:internalName="MediaServiceMetadata" ma:readOnly="true">
      <xsd:simpleType>
        <xsd:restriction base="dms:Note"/>
      </xsd:simpleType>
    </xsd:element>
    <xsd:element name="MediaServiceFastMetadata" ma:index="26" nillable="true" ma:displayName="MediaServiceFastMetadata" ma:description="" ma:hidden="true" ma:internalName="MediaServiceFastMetadata" ma:readOnly="true">
      <xsd:simpleType>
        <xsd:restriction base="dms:Note"/>
      </xsd:simpleType>
    </xsd:element>
    <xsd:element name="MediaServiceGenerationTime" ma:index="28" nillable="true" ma:displayName="MediaServiceGenerationTime" ma:hidden="true" ma:internalName="MediaServiceGenerationTime" ma:readOnly="true">
      <xsd:simpleType>
        <xsd:restriction base="dms:Text"/>
      </xsd:simpleType>
    </xsd:element>
    <xsd:element name="MediaServiceEventHashCode" ma:index="29" nillable="true" ma:displayName="MediaServiceEventHashCode" ma:hidden="true" ma:internalName="MediaServiceEventHashCode" ma:readOnly="true">
      <xsd:simpleType>
        <xsd:restriction base="dms:Text"/>
      </xsd:simpleType>
    </xsd:element>
    <xsd:element name="MediaServiceDateTaken" ma:index="31" nillable="true" ma:displayName="MediaServiceDateTaken" ma:hidden="true" ma:internalName="MediaServiceDateTaken" ma:readOnly="true">
      <xsd:simpleType>
        <xsd:restriction base="dms:Text"/>
      </xsd:simpleType>
    </xsd:element>
    <xsd:element name="MediaServiceAutoTags" ma:index="32" nillable="true" ma:displayName="Tags" ma:internalName="MediaServiceAutoTags" ma:readOnly="true">
      <xsd:simpleType>
        <xsd:restriction base="dms:Text"/>
      </xsd:simpleType>
    </xsd:element>
    <xsd:element name="MediaServiceOCR" ma:index="33" nillable="true" ma:displayName="Extracted Text" ma:internalName="MediaServiceOCR" ma:readOnly="true">
      <xsd:simpleType>
        <xsd:restriction base="dms:Note">
          <xsd:maxLength value="255"/>
        </xsd:restriction>
      </xsd:simpleType>
    </xsd:element>
    <xsd:element name="MediaServiceAutoKeyPoints" ma:index="34" nillable="true" ma:displayName="MediaServiceAutoKeyPoints" ma:hidden="true" ma:internalName="MediaServiceAutoKeyPoints" ma:readOnly="true">
      <xsd:simpleType>
        <xsd:restriction base="dms:Note"/>
      </xsd:simpleType>
    </xsd:element>
    <xsd:element name="MediaServiceKeyPoints" ma:index="35"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7"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EB88BFD-E29A-4849-A8E6-116EB74B98EA}">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purl.org/dc/terms/"/>
    <ds:schemaRef ds:uri="http://schemas.openxmlformats.org/package/2006/metadata/core-properties"/>
    <ds:schemaRef ds:uri="9be56660-2c31-41ef-bc00-23e72f632f2a"/>
    <ds:schemaRef ds:uri="http://www.w3.org/XML/1998/namespace"/>
    <ds:schemaRef ds:uri="http://purl.org/dc/dcmitype/"/>
  </ds:schemaRefs>
</ds:datastoreItem>
</file>

<file path=customXml/itemProps2.xml><?xml version="1.0" encoding="utf-8"?>
<ds:datastoreItem xmlns:ds="http://schemas.openxmlformats.org/officeDocument/2006/customXml" ds:itemID="{652DA997-0DD9-4345-9D18-3590DFC24F49}">
  <ds:schemaRefs>
    <ds:schemaRef ds:uri="http://schemas.microsoft.com/sharepoint/events"/>
  </ds:schemaRefs>
</ds:datastoreItem>
</file>

<file path=customXml/itemProps3.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4.xml><?xml version="1.0" encoding="utf-8"?>
<ds:datastoreItem xmlns:ds="http://schemas.openxmlformats.org/officeDocument/2006/customXml" ds:itemID="{9A54628F-398D-4A90-BA24-6A3090DEB87F}"/>
</file>

<file path=customXml/itemProps5.xml><?xml version="1.0" encoding="utf-8"?>
<ds:datastoreItem xmlns:ds="http://schemas.openxmlformats.org/officeDocument/2006/customXml" ds:itemID="{50F25D8B-BEC1-4A04-8CAB-BF4857FD778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Bolton Hill</vt:lpstr>
      <vt:lpstr>Felindre (Sludge cake)</vt:lpstr>
      <vt:lpstr>Felindre (Liquid sludge)</vt:lpstr>
      <vt:lpstr>Preseli</vt:lpstr>
      <vt:lpstr>Strata</vt:lpstr>
      <vt:lpstr>Bontgoch</vt:lpstr>
      <vt:lpstr>Llechryd</vt:lpstr>
      <vt:lpstr>Additions- add</vt:lpstr>
      <vt:lpstr>Additions- 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Rhiannon Smith</dc:creator>
  <cp:lastModifiedBy>rhiannon.smith</cp:lastModifiedBy>
  <dcterms:created xsi:type="dcterms:W3CDTF">2016-09-26T10:07:59Z</dcterms:created>
  <dcterms:modified xsi:type="dcterms:W3CDTF">2020-01-31T14:44:03Z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0x01010067EB80C5FE939D4A9B3D8BA62129B7F50102002CD491039417834E9F8E40366955224E</vt:lpwstr>
  </property>
  <property fmtid="{D5CDD505-2E9C-101B-9397-08002B2CF9AE}" pid="3" name="_dlc_DocIdItemGuid">
    <vt:lpwstr>a8306ba4-a1b4-4054-b14d-9c056352b939</vt:lpwstr>
  </property>
  <property fmtid="{D5CDD505-2E9C-101B-9397-08002B2CF9AE}" pid="4" name="_dlc_DocId">
    <vt:lpwstr>REGU-219-161960</vt:lpwstr>
  </property>
  <property fmtid="{D5CDD505-2E9C-101B-9397-08002B2CF9AE}" pid="5" name="_dlc_DocIdUrl">
    <vt:lpwstr>https://cyfoethnaturiolcymru.sharepoint.com/teams/Regulatory/Permitting/_layouts/DocIdRedir.aspx?ID=REGU-219-161960, REGU-219-161960</vt:lpwstr>
  </property>
  <property fmtid="{D5CDD505-2E9C-101B-9397-08002B2CF9AE}" pid="6" name="_docset_NoMedatataSyncRequired">
    <vt:lpwstr>False</vt:lpwstr>
  </property>
  <property fmtid="{D5CDD505-2E9C-101B-9397-08002B2CF9AE}" pid="7" name="Email BCC">
    <vt:lpwstr/>
  </property>
  <property fmtid="{D5CDD505-2E9C-101B-9397-08002B2CF9AE}" pid="8" name="From1">
    <vt:lpwstr/>
  </property>
  <property fmtid="{D5CDD505-2E9C-101B-9397-08002B2CF9AE}" pid="9" name="DocumentSetDescription">
    <vt:lpwstr/>
  </property>
  <property fmtid="{D5CDD505-2E9C-101B-9397-08002B2CF9AE}" pid="12" name="Email Recipients">
    <vt:lpwstr/>
  </property>
  <property fmtid="{D5CDD505-2E9C-101B-9397-08002B2CF9AE}" pid="13" name="CC">
    <vt:lpwstr/>
  </property>
  <property fmtid="{D5CDD505-2E9C-101B-9397-08002B2CF9AE}" pid="15" name="To">
    <vt:lpwstr/>
  </property>
  <property fmtid="{D5CDD505-2E9C-101B-9397-08002B2CF9AE}" pid="16" name="Process">
    <vt:lpwstr/>
  </property>
  <property fmtid="{D5CDD505-2E9C-101B-9397-08002B2CF9AE}" pid="17" name="Email Subject">
    <vt:lpwstr/>
  </property>
  <property fmtid="{D5CDD505-2E9C-101B-9397-08002B2CF9AE}" pid="19" name="Email CC">
    <vt:lpwstr/>
  </property>
  <property fmtid="{D5CDD505-2E9C-101B-9397-08002B2CF9AE}" pid="20" name="URL">
    <vt:lpwstr/>
  </property>
  <property fmtid="{D5CDD505-2E9C-101B-9397-08002B2CF9AE}" pid="21" name="Case Reference">
    <vt:lpwstr/>
  </property>
  <property fmtid="{D5CDD505-2E9C-101B-9397-08002B2CF9AE}" pid="23" name="Email Sender">
    <vt:lpwstr/>
  </property>
  <property fmtid="{D5CDD505-2E9C-101B-9397-08002B2CF9AE}" pid="24" name="BCC">
    <vt:lpwstr/>
  </property>
</Properties>
</file>