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14886/"/>
    </mc:Choice>
  </mc:AlternateContent>
  <xr:revisionPtr revIDLastSave="6" documentId="8_{ED818CC3-7001-4BF5-B0A8-735700E16BE0}" xr6:coauthVersionLast="45" xr6:coauthVersionMax="45" xr10:uidLastSave="{F4579665-635B-4D30-9DF3-AFE428D641D7}"/>
  <bookViews>
    <workbookView minimized="1" xWindow="680" yWindow="420" windowWidth="14400" windowHeight="7370" tabRatio="870" activeTab="3" xr2:uid="{00000000-000D-0000-FFFF-FFFF00000000}"/>
  </bookViews>
  <sheets>
    <sheet name="Dunbia DAF Liquid" sheetId="1" r:id="rId1"/>
    <sheet name="Dunbia DAF Cake" sheetId="21" r:id="rId2"/>
    <sheet name="Dunbia Lairage" sheetId="27" r:id="rId3"/>
    <sheet name="Bwlchmawr Farm Slurry"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8"/>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2" i="28"/>
  <c r="T62" i="28"/>
  <c r="S62" i="28"/>
  <c r="R62" i="28"/>
  <c r="Q62" i="28"/>
  <c r="P62" i="28"/>
  <c r="O62" i="28"/>
  <c r="N62" i="28"/>
  <c r="M62" i="28"/>
  <c r="L62" i="28"/>
  <c r="K62" i="28"/>
  <c r="J62" i="28"/>
  <c r="I62" i="28"/>
  <c r="H62" i="28"/>
  <c r="G62" i="28"/>
  <c r="F62" i="28"/>
  <c r="E62" i="28"/>
  <c r="D62" i="28"/>
  <c r="C62" i="28"/>
  <c r="B62" i="28"/>
  <c r="G55" i="28"/>
  <c r="E55" i="28" s="1"/>
  <c r="U63" i="28" s="1"/>
  <c r="U6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U6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U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F63" i="28" l="1"/>
  <c r="N63" i="28"/>
  <c r="T6" i="19"/>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21" i="28"/>
  <c r="E23" i="28" s="1"/>
  <c r="E24" i="28" s="1"/>
  <c r="L59" i="28"/>
  <c r="M17" i="28"/>
  <c r="M21" i="28"/>
  <c r="M23" i="28" s="1"/>
  <c r="M24" i="28" s="1"/>
  <c r="T59" i="28"/>
  <c r="U17" i="28"/>
  <c r="U21" i="28"/>
  <c r="U23" i="28" s="1"/>
  <c r="U24" i="28"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U65" i="21" s="1"/>
  <c r="N63" i="21"/>
  <c r="F63" i="21"/>
  <c r="P59" i="21"/>
  <c r="Q21" i="21"/>
  <c r="Q23" i="21" s="1"/>
  <c r="Q24" i="21" s="1"/>
  <c r="Q17" i="21"/>
  <c r="Q19" i="21" s="1"/>
  <c r="Q20" i="21" s="1"/>
  <c r="I17" i="21"/>
  <c r="I19" i="21" s="1"/>
  <c r="I20" i="21" s="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J59" i="27"/>
  <c r="K17" i="27"/>
  <c r="K19" i="27" s="1"/>
  <c r="K20" i="27" s="1"/>
  <c r="R59" i="27"/>
  <c r="S17" i="27"/>
  <c r="S19" i="27" s="1"/>
  <c r="J59" i="28"/>
  <c r="K17" i="28"/>
  <c r="K21" i="28"/>
  <c r="R59" i="28"/>
  <c r="S17" i="28"/>
  <c r="S21" i="28"/>
  <c r="S23" i="28" s="1"/>
  <c r="S24"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C59" i="28"/>
  <c r="D21" i="28"/>
  <c r="D23" i="28" s="1"/>
  <c r="D24" i="28" s="1"/>
  <c r="D17" i="28"/>
  <c r="D19" i="28" s="1"/>
  <c r="D20" i="28" s="1"/>
  <c r="K59" i="28"/>
  <c r="L21" i="28"/>
  <c r="L23" i="28" s="1"/>
  <c r="L24" i="28" s="1"/>
  <c r="L17" i="28"/>
  <c r="S59" i="28"/>
  <c r="T21" i="28"/>
  <c r="T17" i="28"/>
  <c r="T19"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17" i="21"/>
  <c r="H19" i="21" s="1"/>
  <c r="H20" i="21" s="1"/>
  <c r="E59" i="27"/>
  <c r="F17" i="27"/>
  <c r="F19" i="27" s="1"/>
  <c r="F20" i="27" s="1"/>
  <c r="M59" i="27"/>
  <c r="N17" i="27"/>
  <c r="N19" i="27" s="1"/>
  <c r="N20" i="27" s="1"/>
  <c r="U59" i="27"/>
  <c r="V17" i="27"/>
  <c r="E59" i="28"/>
  <c r="F17" i="28"/>
  <c r="F21" i="28"/>
  <c r="F23" i="28" s="1"/>
  <c r="F24" i="28" s="1"/>
  <c r="M59" i="28"/>
  <c r="N17" i="28"/>
  <c r="N19" i="28" s="1"/>
  <c r="N20" i="28" s="1"/>
  <c r="N21" i="28"/>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G19" i="21" s="1"/>
  <c r="G20" i="21" s="1"/>
  <c r="F59" i="28"/>
  <c r="G17" i="28"/>
  <c r="G19" i="28" s="1"/>
  <c r="G20" i="28" s="1"/>
  <c r="G21" i="28"/>
  <c r="G23" i="28" s="1"/>
  <c r="G24" i="28" s="1"/>
  <c r="N59" i="28"/>
  <c r="O17" i="28"/>
  <c r="O19" i="28" s="1"/>
  <c r="O20" i="28" s="1"/>
  <c r="O21" i="28"/>
  <c r="O23" i="28" s="1"/>
  <c r="O24" i="28"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P17" i="27"/>
  <c r="P19" i="27" s="1"/>
  <c r="P20" i="27" s="1"/>
  <c r="H21" i="28"/>
  <c r="H23" i="28" s="1"/>
  <c r="H24" i="28" s="1"/>
  <c r="H17" i="28"/>
  <c r="H19" i="28" s="1"/>
  <c r="H20" i="28" s="1"/>
  <c r="P21" i="28"/>
  <c r="P17" i="28"/>
  <c r="P19" i="28" s="1"/>
  <c r="P20"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Q19" i="27" s="1"/>
  <c r="Q20" i="27" s="1"/>
  <c r="I21" i="28"/>
  <c r="I23" i="28" s="1"/>
  <c r="I24" i="28" s="1"/>
  <c r="I17" i="28"/>
  <c r="I19" i="28" s="1"/>
  <c r="I20" i="28" s="1"/>
  <c r="Q21" i="28"/>
  <c r="Q23" i="28" s="1"/>
  <c r="Q24" i="28" s="1"/>
  <c r="Q17" i="28"/>
  <c r="Q19" i="28" s="1"/>
  <c r="Q20"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Q59" i="27"/>
  <c r="R17" i="27"/>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1"/>
  <c r="C21" i="21"/>
  <c r="C17" i="21"/>
  <c r="C19" i="21" s="1"/>
  <c r="C20" i="21" s="1"/>
  <c r="D23" i="21"/>
  <c r="D24" i="21" s="1"/>
  <c r="S58" i="21"/>
  <c r="S61" i="21" s="1"/>
  <c r="C58" i="21"/>
  <c r="C61" i="21" s="1"/>
  <c r="C64" i="21" s="1"/>
  <c r="K58" i="21"/>
  <c r="K61" i="21" s="1"/>
  <c r="I21" i="27"/>
  <c r="I23" i="27" s="1"/>
  <c r="I24" i="27" s="1"/>
  <c r="Q21" i="27"/>
  <c r="Q23" i="27" s="1"/>
  <c r="Q24" i="27" s="1"/>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R58" i="28"/>
  <c r="R61" i="28" s="1"/>
  <c r="R64" i="28" s="1"/>
  <c r="L21" i="27"/>
  <c r="L23" i="27" s="1"/>
  <c r="L24" i="27" s="1"/>
  <c r="T21" i="27"/>
  <c r="P58" i="21"/>
  <c r="P61" i="21" s="1"/>
  <c r="H58" i="21"/>
  <c r="H61" i="21" s="1"/>
  <c r="R57" i="21"/>
  <c r="J58" i="28"/>
  <c r="J61" i="28" s="1"/>
  <c r="D58" i="27"/>
  <c r="D61" i="27" s="1"/>
  <c r="D64" i="27" s="1"/>
  <c r="L58" i="27"/>
  <c r="L61" i="27" s="1"/>
  <c r="T58" i="27"/>
  <c r="T61" i="27" s="1"/>
  <c r="T64" i="27" s="1"/>
  <c r="J57" i="21"/>
  <c r="H59" i="21"/>
  <c r="J19" i="27"/>
  <c r="J20" i="27" s="1"/>
  <c r="R21" i="27"/>
  <c r="R23" i="27" s="1"/>
  <c r="R24" i="27" s="1"/>
  <c r="E58" i="27"/>
  <c r="E61" i="27" s="1"/>
  <c r="M58" i="27"/>
  <c r="M61" i="27" s="1"/>
  <c r="U58" i="27"/>
  <c r="U61" i="27" s="1"/>
  <c r="G59" i="21"/>
  <c r="F58" i="27"/>
  <c r="F61" i="27" s="1"/>
  <c r="N58" i="27"/>
  <c r="N61" i="27" s="1"/>
  <c r="C58" i="28"/>
  <c r="C61" i="28" s="1"/>
  <c r="K58" i="28"/>
  <c r="K61"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F58" i="28"/>
  <c r="F61" i="28" s="1"/>
  <c r="N58" i="28"/>
  <c r="N61" i="28" s="1"/>
  <c r="L58" i="28"/>
  <c r="L61" i="28" s="1"/>
  <c r="P23" i="27"/>
  <c r="P24" i="27" s="1"/>
  <c r="N57" i="27"/>
  <c r="H59" i="27"/>
  <c r="G58" i="28"/>
  <c r="G61" i="28" s="1"/>
  <c r="O58" i="28"/>
  <c r="O61" i="28" s="1"/>
  <c r="F57" i="28"/>
  <c r="D58" i="28"/>
  <c r="D61" i="28" s="1"/>
  <c r="D64" i="28" s="1"/>
  <c r="Q58" i="21"/>
  <c r="Q61" i="21" s="1"/>
  <c r="Q64" i="21" s="1"/>
  <c r="I58" i="21"/>
  <c r="I61" i="21" s="1"/>
  <c r="C58" i="27"/>
  <c r="C61" i="27" s="1"/>
  <c r="K58" i="27"/>
  <c r="K61" i="27" s="1"/>
  <c r="S58" i="27"/>
  <c r="S61" i="27" s="1"/>
  <c r="S64" i="27" s="1"/>
  <c r="P57" i="27"/>
  <c r="N59" i="27"/>
  <c r="H58" i="28"/>
  <c r="H61" i="28" s="1"/>
  <c r="P58" i="28"/>
  <c r="P61" i="28" s="1"/>
  <c r="N57" i="28"/>
  <c r="G57" i="21"/>
  <c r="P59" i="27"/>
  <c r="I58" i="28"/>
  <c r="I61" i="28" s="1"/>
  <c r="Q58" i="28"/>
  <c r="Q61" i="28" s="1"/>
  <c r="Q64" i="28" s="1"/>
  <c r="P23" i="28"/>
  <c r="P24" i="28" s="1"/>
  <c r="B58" i="27"/>
  <c r="B61" i="27" s="1"/>
  <c r="B58" i="28"/>
  <c r="B61" i="28" s="1"/>
  <c r="D5" i="20"/>
  <c r="D6" i="20"/>
  <c r="D4" i="20"/>
  <c r="E9" i="20"/>
  <c r="D9" i="20"/>
  <c r="E11" i="20"/>
  <c r="D11" i="20"/>
  <c r="E8" i="20"/>
  <c r="D8" i="20"/>
  <c r="E10" i="20"/>
  <c r="D10" i="20"/>
  <c r="E7" i="20"/>
  <c r="D7" i="20"/>
  <c r="E6" i="20"/>
  <c r="E5" i="20"/>
  <c r="E4" i="20"/>
  <c r="K19" i="28"/>
  <c r="K20" i="28" s="1"/>
  <c r="S19" i="28"/>
  <c r="K23" i="28"/>
  <c r="K24" i="28" s="1"/>
  <c r="A31" i="28"/>
  <c r="A33" i="28"/>
  <c r="A37" i="28"/>
  <c r="A39" i="28"/>
  <c r="A41" i="28"/>
  <c r="A45" i="28"/>
  <c r="A47" i="28"/>
  <c r="A49" i="28"/>
  <c r="G57" i="28"/>
  <c r="O57" i="28"/>
  <c r="G59" i="28"/>
  <c r="O59" i="28"/>
  <c r="G63" i="28"/>
  <c r="O63" i="28"/>
  <c r="L19" i="28"/>
  <c r="L20" i="28" s="1"/>
  <c r="T23" i="28"/>
  <c r="T24" i="28" s="1"/>
  <c r="H59" i="28"/>
  <c r="P59" i="28"/>
  <c r="H63" i="28"/>
  <c r="P63" i="28"/>
  <c r="E19" i="28"/>
  <c r="E20" i="28" s="1"/>
  <c r="M19" i="28"/>
  <c r="M20" i="28" s="1"/>
  <c r="U19" i="28"/>
  <c r="I57" i="28"/>
  <c r="Q57" i="28"/>
  <c r="I63" i="28"/>
  <c r="Q63" i="28"/>
  <c r="Q65" i="28" s="1"/>
  <c r="R19" i="28"/>
  <c r="F19" i="28"/>
  <c r="F20" i="28" s="1"/>
  <c r="V19" i="28"/>
  <c r="N23" i="28"/>
  <c r="N24" i="28" s="1"/>
  <c r="V23" i="28"/>
  <c r="V24" i="28" s="1"/>
  <c r="B63" i="28"/>
  <c r="J63" i="28"/>
  <c r="R63" i="28"/>
  <c r="R65" i="28" s="1"/>
  <c r="A32" i="28"/>
  <c r="A34" i="28"/>
  <c r="A40" i="28"/>
  <c r="A42" i="28"/>
  <c r="A48" i="28"/>
  <c r="A50" i="28"/>
  <c r="C63" i="28"/>
  <c r="K63" i="28"/>
  <c r="S63" i="28"/>
  <c r="S65" i="28" s="1"/>
  <c r="D63" i="28"/>
  <c r="L63" i="28"/>
  <c r="T63" i="28"/>
  <c r="T65" i="28" s="1"/>
  <c r="E63" i="28"/>
  <c r="M63" i="28"/>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Q65" i="27" s="1"/>
  <c r="V19" i="27"/>
  <c r="F21" i="27"/>
  <c r="F23" i="27" s="1"/>
  <c r="F24" i="27" s="1"/>
  <c r="N21" i="27"/>
  <c r="N23" i="27" s="1"/>
  <c r="N24" i="27" s="1"/>
  <c r="V21" i="27"/>
  <c r="V23" i="27" s="1"/>
  <c r="V24" i="27" s="1"/>
  <c r="B63" i="27"/>
  <c r="J63" i="27"/>
  <c r="R63" i="27"/>
  <c r="R65" i="27" s="1"/>
  <c r="A32" i="27"/>
  <c r="A34" i="27"/>
  <c r="A40" i="27"/>
  <c r="A42" i="27"/>
  <c r="A48" i="27"/>
  <c r="A50" i="27"/>
  <c r="C63" i="27"/>
  <c r="K63" i="27"/>
  <c r="S63" i="27"/>
  <c r="S65" i="27" s="1"/>
  <c r="L19" i="27"/>
  <c r="L20" i="27" s="1"/>
  <c r="H19" i="27"/>
  <c r="H20" i="27" s="1"/>
  <c r="D63" i="27"/>
  <c r="L63" i="27"/>
  <c r="T63" i="27"/>
  <c r="T65" i="27" s="1"/>
  <c r="H63" i="27"/>
  <c r="E63" i="27"/>
  <c r="M63" i="27"/>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J23" i="21"/>
  <c r="J24" i="21" s="1"/>
  <c r="R23" i="21"/>
  <c r="R24" i="21" s="1"/>
  <c r="R19" i="21"/>
  <c r="A31" i="21"/>
  <c r="G63" i="21"/>
  <c r="O63" i="21"/>
  <c r="H63" i="21"/>
  <c r="P63" i="21"/>
  <c r="I63" i="21"/>
  <c r="Q63" i="21"/>
  <c r="Q65" i="21" s="1"/>
  <c r="B63" i="21"/>
  <c r="J63" i="21"/>
  <c r="R63" i="21"/>
  <c r="R65" i="21" s="1"/>
  <c r="C63" i="21"/>
  <c r="K63" i="21"/>
  <c r="S63" i="21"/>
  <c r="S65" i="21" s="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7" l="1"/>
  <c r="D65" i="28"/>
  <c r="C23" i="21"/>
  <c r="C24" i="21" s="1"/>
  <c r="J65" i="27"/>
  <c r="P65" i="21"/>
  <c r="L65" i="21"/>
  <c r="D65" i="21"/>
  <c r="C65" i="21"/>
  <c r="O64" i="21"/>
  <c r="O65" i="21" s="1"/>
  <c r="L64" i="28"/>
  <c r="L65" i="28" s="1"/>
  <c r="K64" i="28"/>
  <c r="K65" i="28" s="1"/>
  <c r="K64" i="21"/>
  <c r="K65" i="21" s="1"/>
  <c r="K64" i="27"/>
  <c r="K65" i="27" s="1"/>
  <c r="J64" i="28"/>
  <c r="J65" i="28" s="1"/>
  <c r="I64" i="28"/>
  <c r="I65" i="28" s="1"/>
  <c r="I64" i="27"/>
  <c r="I65" i="27" s="1"/>
  <c r="E64" i="27"/>
  <c r="E65" i="27" s="1"/>
  <c r="C64" i="27"/>
  <c r="C65" i="27" s="1"/>
  <c r="N66" i="21"/>
  <c r="N65" i="21"/>
  <c r="M64" i="28"/>
  <c r="M65" i="28" s="1"/>
  <c r="S64" i="28"/>
  <c r="P64" i="27"/>
  <c r="P65" i="27" s="1"/>
  <c r="G64" i="21"/>
  <c r="S64" i="21"/>
  <c r="S66" i="21" s="1"/>
  <c r="E64" i="21"/>
  <c r="F64" i="21"/>
  <c r="N64" i="28"/>
  <c r="J64" i="21"/>
  <c r="F64" i="28"/>
  <c r="H64" i="21"/>
  <c r="H65" i="21" s="1"/>
  <c r="H64" i="28"/>
  <c r="G64" i="28"/>
  <c r="E64" i="28"/>
  <c r="M64" i="27"/>
  <c r="H64" i="27"/>
  <c r="C64" i="28"/>
  <c r="L64" i="27"/>
  <c r="M64" i="21"/>
  <c r="M65" i="21" s="1"/>
  <c r="P64" i="28"/>
  <c r="I64" i="21"/>
  <c r="U64" i="28"/>
  <c r="U66" i="28" s="1"/>
  <c r="U64" i="27"/>
  <c r="U66" i="27" s="1"/>
  <c r="S66" i="27"/>
  <c r="B64" i="28"/>
  <c r="B64" i="27"/>
  <c r="B64" i="21"/>
  <c r="O64" i="27"/>
  <c r="O64" i="28"/>
  <c r="N64" i="27"/>
  <c r="Q66" i="21"/>
  <c r="P66" i="21"/>
  <c r="R66" i="27"/>
  <c r="J66" i="27"/>
  <c r="G64" i="27"/>
  <c r="F64" i="27"/>
  <c r="T66" i="27"/>
  <c r="T66" i="21"/>
  <c r="L66" i="21"/>
  <c r="R66" i="28"/>
  <c r="S64" i="1"/>
  <c r="D66" i="27"/>
  <c r="R64" i="1"/>
  <c r="Q64" i="1"/>
  <c r="U64" i="1"/>
  <c r="P64" i="1"/>
  <c r="T66" i="28"/>
  <c r="D66" i="28"/>
  <c r="Q66" i="28"/>
  <c r="S66" i="28"/>
  <c r="Q66" i="27"/>
  <c r="C66" i="21"/>
  <c r="D66" i="21"/>
  <c r="R66" i="21"/>
  <c r="N64" i="1"/>
  <c r="M64" i="1"/>
  <c r="T64" i="1"/>
  <c r="L64" i="1"/>
  <c r="J64" i="1"/>
  <c r="K64" i="1"/>
  <c r="O64" i="1"/>
  <c r="C64" i="1"/>
  <c r="I64" i="1"/>
  <c r="H64" i="1"/>
  <c r="G64" i="1"/>
  <c r="F64" i="1"/>
  <c r="E64" i="1"/>
  <c r="E65" i="1" s="1"/>
  <c r="D64" i="1"/>
  <c r="B64" i="1"/>
  <c r="D63" i="1"/>
  <c r="L63" i="1"/>
  <c r="F63" i="1"/>
  <c r="R63" i="1"/>
  <c r="R65" i="1" s="1"/>
  <c r="J63" i="1"/>
  <c r="Q63" i="1"/>
  <c r="I63" i="1"/>
  <c r="C63" i="1"/>
  <c r="K63" i="1"/>
  <c r="P63" i="1"/>
  <c r="H63" i="1"/>
  <c r="T63" i="1"/>
  <c r="S63" i="1"/>
  <c r="S65" i="1" s="1"/>
  <c r="O63" i="1"/>
  <c r="G63" i="1"/>
  <c r="N63" i="1"/>
  <c r="E63" i="1"/>
  <c r="B63" i="1"/>
  <c r="U63" i="1"/>
  <c r="U65" i="1" s="1"/>
  <c r="M63" i="1"/>
  <c r="N65" i="1" l="1"/>
  <c r="T66" i="1"/>
  <c r="T65" i="1"/>
  <c r="Q66" i="1"/>
  <c r="Q65" i="1"/>
  <c r="B65" i="1"/>
  <c r="O65" i="1"/>
  <c r="P65" i="1"/>
  <c r="M65" i="1"/>
  <c r="L65" i="1"/>
  <c r="K65" i="1"/>
  <c r="J65" i="1"/>
  <c r="I65" i="1"/>
  <c r="G65" i="1"/>
  <c r="H65" i="1"/>
  <c r="F65" i="1"/>
  <c r="D65" i="1"/>
  <c r="C65" i="1"/>
  <c r="K66" i="21"/>
  <c r="I66" i="28"/>
  <c r="P66" i="27"/>
  <c r="O66" i="21"/>
  <c r="M66" i="28"/>
  <c r="M66" i="21"/>
  <c r="L66" i="28"/>
  <c r="K66" i="28"/>
  <c r="K66" i="27"/>
  <c r="J66" i="28"/>
  <c r="I66" i="27"/>
  <c r="E66" i="27"/>
  <c r="C66" i="27"/>
  <c r="O66" i="27"/>
  <c r="O65" i="27"/>
  <c r="O66" i="28"/>
  <c r="O65" i="28"/>
  <c r="P66" i="28"/>
  <c r="P65" i="28"/>
  <c r="L66" i="27"/>
  <c r="L65" i="27"/>
  <c r="N66" i="27"/>
  <c r="N65" i="27"/>
  <c r="N66" i="28"/>
  <c r="N65" i="28"/>
  <c r="M66" i="27"/>
  <c r="M65" i="27"/>
  <c r="J66" i="21"/>
  <c r="J65" i="21"/>
  <c r="I66" i="21"/>
  <c r="I65" i="21"/>
  <c r="H66" i="27"/>
  <c r="H65" i="27"/>
  <c r="H66" i="28"/>
  <c r="H65" i="28"/>
  <c r="H66" i="21"/>
  <c r="G66" i="28"/>
  <c r="G65" i="28"/>
  <c r="G66" i="27"/>
  <c r="G65" i="27"/>
  <c r="G66" i="21"/>
  <c r="G65" i="21"/>
  <c r="F66" i="21"/>
  <c r="F65" i="21"/>
  <c r="F66" i="27"/>
  <c r="F65" i="27"/>
  <c r="F66" i="28"/>
  <c r="F65" i="28"/>
  <c r="E66" i="28"/>
  <c r="E65" i="28"/>
  <c r="E66" i="21"/>
  <c r="E65" i="21"/>
  <c r="C66" i="28"/>
  <c r="C65" i="28"/>
  <c r="B66" i="27"/>
  <c r="B65" i="27"/>
  <c r="B66" i="21"/>
  <c r="B65" i="21"/>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<sst xmlns="http://schemas.openxmlformats.org/spreadsheetml/2006/main" count="951" uniqueCount="176">
  <si>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</si>
  <si>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</si>
  <si>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</si>
  <si>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</si>
  <si>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</si>
  <si>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</si>
  <si>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</si>
  <si>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</si>
  <si>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</si>
  <si>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</si>
  <si>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</si>
  <si>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</si>
  <si>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</si>
  <si>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</si>
  <si>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</si>
  <si>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</si>
  <si>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</si>
  <si>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</si>
  <si>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</si>
  <si>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</si>
  <si>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</si>
  <si>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</si>
  <si>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</si>
  <si>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</si>
  <si>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</si>
  <si>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</si>
  <si>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</si>
  <si>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</si>
  <si>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</si>
  <si>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</si>
  <si>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</si>
  <si>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</si>
  <si>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</si>
  <si>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</si>
  <si>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</si>
  <si>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</si>
  <si>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</si>
  <si>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</si>
  <si>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</si>
  <si>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</si>
  <si>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</si>
  <si>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</si>
  <si>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</si>
  <si>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</si>
  <si>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</si>
  <si>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</si>
  <si>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</si>
  <si>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</si>
  <si>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</si>
  <si>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</si>
  <si>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</si>
  <si>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</si>
  <si>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</si>
  <si>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</si>
  <si>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</si>
  <si>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</si>
  <si>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</si>
  <si>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</si>
  <si>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</si>
  <si>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</si>
  <si>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</si>
  <si>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</si>
  <si>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</si>
  <si>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</si>
  <si>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</si>
  <si>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</si>
  <si>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</si>
  <si>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</si>
  <si>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</si>
  <si>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</si>
  <si>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</si>
  <si>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</si>
  <si>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</si>
  <si>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</si>
  <si>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</si>
  <si>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</si>
  <si>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</si>
  <si>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</si>
  <si>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</si>
  <si>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</si>
  <si>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</si>
  <si>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</si>
  <si>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</si>
  <si>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</si>
  <si>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</si>
  <si>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</si>
  <si>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</si>
  <si>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</si>
  <si>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</si>
  <si>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</si>
  <si>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</si>
  <si>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</si>
  <si>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</si>
  <si>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</si>
  <si>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</si>
  <si>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</si>
  <si>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</si>
  <si>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</si>
  <si>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</si>
  <si>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</si>
  <si>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</si>
  <si>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</si>
  <si>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</si>
  <si>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</si>
  <si>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</si>
  <si>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</si>
  <si>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</si>
  <si>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</si>
  <si>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</si>
  <si>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</si>
  <si>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</si>
  <si>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</si>
  <si>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</si>
  <si>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</si>
  <si>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</si>
  <si>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</si>
  <si>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</si>
  <si>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</si>
  <si>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</si>
  <si>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</si>
  <si>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</si>
  <si>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</si>
  <si>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</si>
  <si>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</si>
  <si>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</si>
  <si>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</si>
  <si>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</si>
  <si>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</si>
  <si>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</si>
  <si>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</si>
  <si>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</si>
  <si>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</si>
  <si>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</si>
  <si>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</si>
  <si>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</si>
  <si>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</si>
  <si>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</si>
  <si>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</si>
  <si>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</si>
  <si>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</si>
  <si>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</si>
  <si>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</si>
  <si>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</si>
  <si>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</si>
  <si>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</si>
  <si>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</si>
  <si>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</si>
  <si>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</si>
  <si>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</si>
  <si>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</si>
  <si>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</si>
  <si>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</si>
  <si>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</si>
  <si>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</si>
  <si>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</si>
  <si>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</si>
  <si>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</si>
  <si>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</si>
  <si>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</si>
  <si>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</si>
  <si>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9784/0273</t>
  </si>
  <si>
    <t>0566/0656</t>
  </si>
  <si>
    <t>PAN-014886</t>
  </si>
  <si>
    <t>Rhiannon Smith</t>
  </si>
  <si>
    <t>50 ha</t>
  </si>
  <si>
    <t>EPR/GP3792SK</t>
  </si>
  <si>
    <t>ByProduct Recovery Limited</t>
  </si>
  <si>
    <t>Bwlchmawr Farm 1</t>
  </si>
  <si>
    <t>M</t>
  </si>
  <si>
    <t>02 02 01</t>
  </si>
  <si>
    <t>Dunbia DAF Liquid</t>
  </si>
  <si>
    <t>02 02 04</t>
  </si>
  <si>
    <t>Dunbia DAF Cake</t>
  </si>
  <si>
    <t>02 01 06</t>
  </si>
  <si>
    <t>Bwlchmawr Farm Slurry</t>
  </si>
  <si>
    <t>Dunbia Lairage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</si>
</sst>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H54" sqref="H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5" t="s">
        <v>41</v>
      </c>
      <c r="B1" s="125"/>
      <c r="C1" s="119" t="s">
        <v>162</v>
      </c>
      <c r="D1" s="120"/>
      <c r="E1" s="93" t="s">
        <v>45</v>
      </c>
      <c r="F1" s="96" t="s">
        <v>164</v>
      </c>
      <c r="G1" s="121" t="s">
        <v>43</v>
      </c>
      <c r="H1" s="122"/>
      <c r="I1" s="96">
        <v>7.42</v>
      </c>
      <c r="J1" s="125" t="s">
        <v>154</v>
      </c>
      <c r="K1" s="125"/>
      <c r="L1" s="96">
        <v>304</v>
      </c>
      <c r="AB1" s="18"/>
      <c r="AC1" s="18"/>
      <c r="AD1" s="30" t="s">
        <v>127</v>
      </c>
      <c r="AE1" s="17"/>
      <c r="AF1" s="17"/>
      <c r="AG1" s="18"/>
      <c r="AH1" s="18"/>
      <c r="AI1" s="40" t="s">
        <v>79</v>
      </c>
      <c r="AJ1" s="41" t="s">
        <v>94</v>
      </c>
      <c r="AK1" s="42" t="s">
        <v>95</v>
      </c>
      <c r="AL1" s="43" t="s">
        <v>126</v>
      </c>
      <c r="AM1" s="43" t="s">
        <v>132</v>
      </c>
      <c r="AN1" s="43" t="s">
        <v>112</v>
      </c>
    </row>
    <row r="2" spans="1:40" ht="13" x14ac:dyDescent="0.3">
      <c r="A2" s="125" t="s">
        <v>87</v>
      </c>
      <c r="B2" s="125"/>
      <c r="C2" s="117" t="s">
        <v>165</v>
      </c>
      <c r="D2" s="118"/>
      <c r="E2" s="93" t="s">
        <v>109</v>
      </c>
      <c r="F2" s="96" t="s">
        <v>169</v>
      </c>
      <c r="G2" s="123" t="s">
        <v>110</v>
      </c>
      <c r="H2" s="124"/>
      <c r="I2" s="96">
        <v>1320</v>
      </c>
      <c r="J2" s="125" t="s">
        <v>155</v>
      </c>
      <c r="K2" s="125"/>
      <c r="L2" s="96">
        <v>600</v>
      </c>
      <c r="AB2" s="30" t="s">
        <v>56</v>
      </c>
      <c r="AC2" s="17"/>
      <c r="AD2" s="30" t="s">
        <v>70</v>
      </c>
      <c r="AE2" s="17"/>
      <c r="AF2" s="17"/>
      <c r="AG2" s="44" t="s">
        <v>76</v>
      </c>
      <c r="AH2" s="18"/>
      <c r="AI2" s="45" t="s">
        <v>127</v>
      </c>
      <c r="AJ2" s="46">
        <v>0</v>
      </c>
      <c r="AK2" s="47">
        <v>0</v>
      </c>
      <c r="AL2" s="10">
        <v>0</v>
      </c>
      <c r="AM2" s="11">
        <v>0</v>
      </c>
      <c r="AN2" s="11">
        <v>0</v>
      </c>
    </row>
    <row r="3" spans="1:40" ht="13" x14ac:dyDescent="0.25">
      <c r="A3" s="121" t="s">
        <v>42</v>
      </c>
      <c r="B3" s="122"/>
      <c r="C3" s="117" t="s">
        <v>166</v>
      </c>
      <c r="D3" s="118"/>
      <c r="E3" s="93" t="s">
        <v>108</v>
      </c>
      <c r="F3" s="31" t="s">
        <v>77</v>
      </c>
      <c r="G3" s="125" t="s">
        <v>111</v>
      </c>
      <c r="H3" s="125"/>
      <c r="I3" s="96"/>
      <c r="J3" s="121" t="s">
        <v>156</v>
      </c>
      <c r="K3" s="122"/>
      <c r="L3" s="96">
        <f>(L1/L2)*100</f>
        <v>50.666666666666671</v>
      </c>
      <c r="AB3" s="30" t="s">
        <v>57</v>
      </c>
      <c r="AC3" s="17"/>
      <c r="AD3" s="30" t="s">
        <v>71</v>
      </c>
      <c r="AE3" s="17"/>
      <c r="AF3" s="17"/>
      <c r="AG3" s="44" t="s">
        <v>77</v>
      </c>
      <c r="AH3" s="18"/>
      <c r="AI3" s="48" t="s">
        <v>114</v>
      </c>
      <c r="AJ3" s="49">
        <v>1.7</v>
      </c>
      <c r="AK3" s="50">
        <v>6</v>
      </c>
      <c r="AL3" s="51">
        <v>1</v>
      </c>
      <c r="AM3" s="11">
        <v>6.2</v>
      </c>
      <c r="AN3" s="11" t="s">
        <v>113</v>
      </c>
    </row>
    <row r="4" spans="1:40" ht="13" x14ac:dyDescent="0.25">
      <c r="A4" s="125" t="s">
        <v>0</v>
      </c>
      <c r="B4" s="125"/>
      <c r="C4" s="119" t="s">
        <v>167</v>
      </c>
      <c r="D4" s="120"/>
      <c r="E4" s="94" t="s">
        <v>1</v>
      </c>
      <c r="F4" s="95" t="s">
        <v>170</v>
      </c>
      <c r="G4" s="125"/>
      <c r="H4" s="125"/>
      <c r="I4" s="96"/>
      <c r="J4" s="121"/>
      <c r="K4" s="122"/>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25" t="s">
        <v>47</v>
      </c>
      <c r="B5" s="125"/>
      <c r="C5" s="126" t="s">
        <v>163</v>
      </c>
      <c r="D5" s="126"/>
      <c r="E5" s="94"/>
      <c r="F5" s="95"/>
      <c r="G5" s="125"/>
      <c r="H5" s="125"/>
      <c r="I5" s="96"/>
      <c r="J5" s="121"/>
      <c r="K5" s="122"/>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30" t="s">
        <v>63</v>
      </c>
      <c r="B7" s="130"/>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25" t="s">
        <v>2</v>
      </c>
      <c r="B8" s="125"/>
      <c r="C8" s="15">
        <v>2</v>
      </c>
      <c r="D8" s="15">
        <v>4</v>
      </c>
      <c r="E8" s="15">
        <v>6</v>
      </c>
      <c r="F8" s="15">
        <v>7</v>
      </c>
      <c r="G8" s="15">
        <v>8</v>
      </c>
      <c r="H8" s="15">
        <v>9</v>
      </c>
      <c r="I8" s="15">
        <v>10</v>
      </c>
      <c r="J8" s="15">
        <v>12</v>
      </c>
      <c r="K8" s="15">
        <v>13</v>
      </c>
      <c r="L8" s="15">
        <v>3327</v>
      </c>
      <c r="M8" s="15" t="s">
        <v>160</v>
      </c>
      <c r="N8" s="15">
        <v>1976</v>
      </c>
      <c r="O8" s="15" t="s">
        <v>161</v>
      </c>
      <c r="P8" s="15">
        <v>2149</v>
      </c>
      <c r="Q8" s="15">
        <v>8690</v>
      </c>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25" t="s">
        <v>3</v>
      </c>
      <c r="B9" s="125"/>
      <c r="C9" s="15" t="s">
        <v>168</v>
      </c>
      <c r="D9" s="15" t="s">
        <v>168</v>
      </c>
      <c r="E9" s="15" t="s">
        <v>168</v>
      </c>
      <c r="F9" s="15" t="s">
        <v>168</v>
      </c>
      <c r="G9" s="15" t="s">
        <v>168</v>
      </c>
      <c r="H9" s="15" t="s">
        <v>168</v>
      </c>
      <c r="I9" s="15" t="s">
        <v>168</v>
      </c>
      <c r="J9" s="15" t="s">
        <v>168</v>
      </c>
      <c r="K9" s="15" t="s">
        <v>168</v>
      </c>
      <c r="L9" s="15" t="s">
        <v>168</v>
      </c>
      <c r="M9" s="15" t="s">
        <v>168</v>
      </c>
      <c r="N9" s="15" t="s">
        <v>168</v>
      </c>
      <c r="O9" s="15" t="s">
        <v>168</v>
      </c>
      <c r="P9" s="15" t="s">
        <v>168</v>
      </c>
      <c r="Q9" s="15" t="s">
        <v>168</v>
      </c>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25" t="s">
        <v>4</v>
      </c>
      <c r="B10" s="125"/>
      <c r="C10" s="15">
        <v>6</v>
      </c>
      <c r="D10" s="15">
        <v>5.8</v>
      </c>
      <c r="E10" s="15">
        <v>6.4</v>
      </c>
      <c r="F10" s="15">
        <v>6.3</v>
      </c>
      <c r="G10" s="15">
        <v>6.1</v>
      </c>
      <c r="H10" s="15">
        <v>5.8</v>
      </c>
      <c r="I10" s="15">
        <v>6.1</v>
      </c>
      <c r="J10" s="15">
        <v>6.9</v>
      </c>
      <c r="K10" s="15">
        <v>5.9</v>
      </c>
      <c r="L10" s="15">
        <v>5</v>
      </c>
      <c r="M10" s="15">
        <v>5.4</v>
      </c>
      <c r="N10" s="15">
        <v>5.6</v>
      </c>
      <c r="O10" s="15">
        <v>5.8</v>
      </c>
      <c r="P10" s="15">
        <v>6.1</v>
      </c>
      <c r="Q10" s="15">
        <v>5.8</v>
      </c>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25" t="s">
        <v>5</v>
      </c>
      <c r="B11" s="125"/>
      <c r="C11" s="15">
        <v>0</v>
      </c>
      <c r="D11" s="15">
        <v>0</v>
      </c>
      <c r="E11" s="15">
        <v>3</v>
      </c>
      <c r="F11" s="15">
        <v>0</v>
      </c>
      <c r="G11" s="15">
        <v>0</v>
      </c>
      <c r="H11" s="15">
        <v>0</v>
      </c>
      <c r="I11" s="15">
        <v>0</v>
      </c>
      <c r="J11" s="15">
        <v>0</v>
      </c>
      <c r="K11" s="15">
        <v>0</v>
      </c>
      <c r="L11" s="15">
        <v>2</v>
      </c>
      <c r="M11" s="15">
        <v>2</v>
      </c>
      <c r="N11" s="15">
        <v>4</v>
      </c>
      <c r="O11" s="15">
        <v>3</v>
      </c>
      <c r="P11" s="15">
        <v>2</v>
      </c>
      <c r="Q11" s="15">
        <v>3</v>
      </c>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25" t="s">
        <v>6</v>
      </c>
      <c r="B12" s="125"/>
      <c r="C12" s="15">
        <v>0</v>
      </c>
      <c r="D12" s="15">
        <v>2</v>
      </c>
      <c r="E12" s="15">
        <v>4</v>
      </c>
      <c r="F12" s="15">
        <v>2</v>
      </c>
      <c r="G12" s="15">
        <v>2</v>
      </c>
      <c r="H12" s="15">
        <v>1</v>
      </c>
      <c r="I12" s="15">
        <v>1</v>
      </c>
      <c r="J12" s="15">
        <v>2</v>
      </c>
      <c r="K12" s="15">
        <v>2</v>
      </c>
      <c r="L12" s="15">
        <v>2</v>
      </c>
      <c r="M12" s="15">
        <v>1</v>
      </c>
      <c r="N12" s="15">
        <v>2</v>
      </c>
      <c r="O12" s="15">
        <v>2</v>
      </c>
      <c r="P12" s="15">
        <v>1</v>
      </c>
      <c r="Q12" s="15">
        <v>1</v>
      </c>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25" t="s">
        <v>7</v>
      </c>
      <c r="B13" s="125"/>
      <c r="C13" s="15">
        <v>3</v>
      </c>
      <c r="D13" s="15">
        <v>3</v>
      </c>
      <c r="E13" s="15">
        <v>4</v>
      </c>
      <c r="F13" s="15">
        <v>3</v>
      </c>
      <c r="G13" s="15">
        <v>3</v>
      </c>
      <c r="H13" s="15">
        <v>2</v>
      </c>
      <c r="I13" s="15">
        <v>2</v>
      </c>
      <c r="J13" s="15">
        <v>3</v>
      </c>
      <c r="K13" s="15">
        <v>3</v>
      </c>
      <c r="L13" s="15">
        <v>3</v>
      </c>
      <c r="M13" s="15">
        <v>2</v>
      </c>
      <c r="N13" s="15">
        <v>2</v>
      </c>
      <c r="O13" s="15">
        <v>2</v>
      </c>
      <c r="P13" s="15">
        <v>2</v>
      </c>
      <c r="Q13" s="15">
        <v>2</v>
      </c>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34" t="s">
        <v>8</v>
      </c>
      <c r="B14" s="134"/>
      <c r="C14" s="99" t="s">
        <v>114</v>
      </c>
      <c r="D14" s="99" t="s">
        <v>114</v>
      </c>
      <c r="E14" s="99" t="s">
        <v>114</v>
      </c>
      <c r="F14" s="99" t="s">
        <v>114</v>
      </c>
      <c r="G14" s="99" t="s">
        <v>114</v>
      </c>
      <c r="H14" s="99" t="s">
        <v>114</v>
      </c>
      <c r="I14" s="99" t="s">
        <v>114</v>
      </c>
      <c r="J14" s="99" t="s">
        <v>114</v>
      </c>
      <c r="K14" s="99" t="s">
        <v>114</v>
      </c>
      <c r="L14" s="99" t="s">
        <v>114</v>
      </c>
      <c r="M14" s="99" t="s">
        <v>114</v>
      </c>
      <c r="N14" s="99" t="s">
        <v>114</v>
      </c>
      <c r="O14" s="99" t="s">
        <v>114</v>
      </c>
      <c r="P14" s="99" t="s">
        <v>114</v>
      </c>
      <c r="Q14" s="99" t="s">
        <v>114</v>
      </c>
      <c r="R14" s="99"/>
      <c r="S14" s="99"/>
      <c r="T14" s="99"/>
      <c r="U14" s="99"/>
      <c r="V14" s="99"/>
      <c r="AD14" s="30" t="s">
        <v>139</v>
      </c>
      <c r="AE14" s="30">
        <v>6</v>
      </c>
      <c r="AI14" s="53" t="s">
        <v>120</v>
      </c>
      <c r="AJ14" s="54">
        <v>0.8</v>
      </c>
      <c r="AK14" s="55">
        <v>1.7</v>
      </c>
      <c r="AL14" s="11">
        <v>12</v>
      </c>
      <c r="AM14" s="11">
        <v>6.7</v>
      </c>
      <c r="AN14" s="11" t="s">
        <v>136</v>
      </c>
    </row>
    <row r="15" spans="1:40" ht="13" x14ac:dyDescent="0.25">
      <c r="A15" s="133" t="s">
        <v>9</v>
      </c>
      <c r="B15" s="133"/>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c r="S15" s="15"/>
      <c r="T15" s="15"/>
      <c r="U15" s="15"/>
      <c r="V15" s="15"/>
      <c r="AD15" s="30" t="s">
        <v>145</v>
      </c>
      <c r="AE15" s="30">
        <v>7</v>
      </c>
      <c r="AI15" s="53" t="s">
        <v>101</v>
      </c>
      <c r="AJ15" s="62">
        <v>1.8</v>
      </c>
      <c r="AK15" s="55">
        <v>5.4</v>
      </c>
      <c r="AL15" s="11">
        <v>13</v>
      </c>
      <c r="AM15" s="11">
        <v>6.7</v>
      </c>
      <c r="AN15" s="11" t="s">
        <v>136</v>
      </c>
    </row>
    <row r="16" spans="1:40" ht="13.5" thickBot="1" x14ac:dyDescent="0.3">
      <c r="A16" s="135" t="s">
        <v>44</v>
      </c>
      <c r="B16" s="135"/>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0"/>
      <c r="AD16" s="52" t="s">
        <v>146</v>
      </c>
      <c r="AE16" s="30">
        <v>8</v>
      </c>
      <c r="AI16" s="53" t="s">
        <v>119</v>
      </c>
      <c r="AJ16" s="54">
        <v>8</v>
      </c>
      <c r="AK16" s="55">
        <v>5.5</v>
      </c>
      <c r="AL16" s="12">
        <v>14</v>
      </c>
      <c r="AM16" s="11">
        <v>6.7</v>
      </c>
      <c r="AN16" s="11" t="s">
        <v>136</v>
      </c>
    </row>
    <row r="17" spans="1:40" ht="13" x14ac:dyDescent="0.25">
      <c r="A17" s="131" t="s">
        <v>69</v>
      </c>
      <c r="B17" s="132"/>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9" t="s">
        <v>23</v>
      </c>
      <c r="B18" s="130"/>
      <c r="C18" s="16">
        <f>$D31</f>
        <v>74.457499999999996</v>
      </c>
      <c r="D18" s="16">
        <f>$D32</f>
        <v>74.457499999999996</v>
      </c>
      <c r="E18" s="16">
        <f>$D33</f>
        <v>74.457499999999996</v>
      </c>
      <c r="F18" s="16">
        <f>$D34</f>
        <v>74.457499999999996</v>
      </c>
      <c r="G18" s="16">
        <f>$D35</f>
        <v>74.457499999999996</v>
      </c>
      <c r="H18" s="16">
        <f>$D36</f>
        <v>74.457499999999996</v>
      </c>
      <c r="I18" s="16">
        <f>$D37</f>
        <v>74.457499999999996</v>
      </c>
      <c r="J18" s="16">
        <f>$D38</f>
        <v>74.457499999999996</v>
      </c>
      <c r="K18" s="16">
        <f>$D39</f>
        <v>74.457499999999996</v>
      </c>
      <c r="L18" s="16">
        <f>$D40</f>
        <v>74.457499999999996</v>
      </c>
      <c r="M18" s="16">
        <f>$D41</f>
        <v>74.457499999999996</v>
      </c>
      <c r="N18" s="16">
        <f>$D42</f>
        <v>74.457499999999996</v>
      </c>
      <c r="O18" s="16">
        <f>$D43</f>
        <v>74.457499999999996</v>
      </c>
      <c r="P18" s="16">
        <f>$D44</f>
        <v>74.457499999999996</v>
      </c>
      <c r="Q18" s="16">
        <f>$D45</f>
        <v>74.457499999999996</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9" t="s">
        <v>90</v>
      </c>
      <c r="B19" s="130"/>
      <c r="C19" s="16">
        <f>C18-C17</f>
        <v>9.8575000000000017</v>
      </c>
      <c r="D19" s="16">
        <f t="shared" ref="D19:V19" si="1">D18-D17</f>
        <v>9.8575000000000017</v>
      </c>
      <c r="E19" s="16">
        <f t="shared" si="1"/>
        <v>9.8575000000000017</v>
      </c>
      <c r="F19" s="16">
        <f t="shared" si="1"/>
        <v>9.8575000000000017</v>
      </c>
      <c r="G19" s="16">
        <f t="shared" si="1"/>
        <v>9.8575000000000017</v>
      </c>
      <c r="H19" s="16">
        <f t="shared" si="1"/>
        <v>9.8575000000000017</v>
      </c>
      <c r="I19" s="16">
        <f t="shared" si="1"/>
        <v>9.8575000000000017</v>
      </c>
      <c r="J19" s="16">
        <f t="shared" si="1"/>
        <v>9.8575000000000017</v>
      </c>
      <c r="K19" s="16">
        <f t="shared" si="1"/>
        <v>9.8575000000000017</v>
      </c>
      <c r="L19" s="16">
        <f t="shared" si="1"/>
        <v>9.8575000000000017</v>
      </c>
      <c r="M19" s="16">
        <f t="shared" si="1"/>
        <v>9.8575000000000017</v>
      </c>
      <c r="N19" s="16">
        <f t="shared" si="1"/>
        <v>9.8575000000000017</v>
      </c>
      <c r="O19" s="16">
        <f t="shared" si="1"/>
        <v>9.8575000000000017</v>
      </c>
      <c r="P19" s="16">
        <f t="shared" si="1"/>
        <v>9.8575000000000017</v>
      </c>
      <c r="Q19" s="16">
        <f t="shared" si="1"/>
        <v>9.8575000000000017</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7" t="s">
        <v>91</v>
      </c>
      <c r="B20" s="128"/>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INCREASE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1" t="s">
        <v>88</v>
      </c>
      <c r="B21" s="132"/>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9" t="s">
        <v>89</v>
      </c>
      <c r="B22" s="130"/>
      <c r="C22" s="16">
        <f>$E31</f>
        <v>57.237500000000004</v>
      </c>
      <c r="D22" s="16">
        <f>$E32</f>
        <v>57.237500000000004</v>
      </c>
      <c r="E22" s="16">
        <f>$E33</f>
        <v>57.237500000000004</v>
      </c>
      <c r="F22" s="16">
        <f>$E34</f>
        <v>57.237500000000004</v>
      </c>
      <c r="G22" s="16">
        <f>$E35</f>
        <v>57.237500000000004</v>
      </c>
      <c r="H22" s="16">
        <f>$E36</f>
        <v>57.237500000000004</v>
      </c>
      <c r="I22" s="16">
        <f>$E37</f>
        <v>57.237500000000004</v>
      </c>
      <c r="J22" s="16">
        <f>$E38</f>
        <v>57.237500000000004</v>
      </c>
      <c r="K22" s="16">
        <f>$E39</f>
        <v>57.237500000000004</v>
      </c>
      <c r="L22" s="16">
        <f>$E40</f>
        <v>57.237500000000004</v>
      </c>
      <c r="M22" s="16">
        <f>$E41</f>
        <v>57.237500000000004</v>
      </c>
      <c r="N22" s="16">
        <f>$E42</f>
        <v>57.237500000000004</v>
      </c>
      <c r="O22" s="16">
        <f>$E43</f>
        <v>57.237500000000004</v>
      </c>
      <c r="P22" s="16">
        <f>$E44</f>
        <v>57.237500000000004</v>
      </c>
      <c r="Q22" s="16">
        <f>$E45</f>
        <v>57.237500000000004</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9" t="s">
        <v>92</v>
      </c>
      <c r="B23" s="130"/>
      <c r="C23" s="16">
        <f>C22-C21</f>
        <v>-170.76249999999999</v>
      </c>
      <c r="D23" s="16">
        <f t="shared" ref="D23:V23" si="3">D22-D21</f>
        <v>-170.76249999999999</v>
      </c>
      <c r="E23" s="16">
        <f t="shared" si="3"/>
        <v>-170.76249999999999</v>
      </c>
      <c r="F23" s="16">
        <f t="shared" si="3"/>
        <v>-170.76249999999999</v>
      </c>
      <c r="G23" s="16">
        <f t="shared" si="3"/>
        <v>-170.76249999999999</v>
      </c>
      <c r="H23" s="16">
        <f t="shared" si="3"/>
        <v>-170.76249999999999</v>
      </c>
      <c r="I23" s="16">
        <f t="shared" si="3"/>
        <v>-170.76249999999999</v>
      </c>
      <c r="J23" s="16">
        <f t="shared" si="3"/>
        <v>-170.76249999999999</v>
      </c>
      <c r="K23" s="16">
        <f t="shared" si="3"/>
        <v>-170.76249999999999</v>
      </c>
      <c r="L23" s="16">
        <f t="shared" si="3"/>
        <v>-170.76249999999999</v>
      </c>
      <c r="M23" s="16">
        <f t="shared" si="3"/>
        <v>-170.76249999999999</v>
      </c>
      <c r="N23" s="16">
        <f t="shared" si="3"/>
        <v>-170.76249999999999</v>
      </c>
      <c r="O23" s="16">
        <f t="shared" si="3"/>
        <v>-170.76249999999999</v>
      </c>
      <c r="P23" s="16">
        <f t="shared" si="3"/>
        <v>-170.76249999999999</v>
      </c>
      <c r="Q23" s="16">
        <f t="shared" si="3"/>
        <v>-170.76249999999999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t="s">
        <v>56</v>
      </c>
      <c r="D27" s="106" t="s">
        <v>56</v>
      </c>
      <c r="E27" s="106" t="s">
        <v>56</v>
      </c>
      <c r="F27" s="106" t="s">
        <v>56</v>
      </c>
      <c r="G27" s="106" t="s">
        <v>54</v>
      </c>
      <c r="H27" s="106" t="s">
        <v>54</v>
      </c>
      <c r="I27" s="106" t="s">
        <v>54</v>
      </c>
      <c r="J27" s="106" t="s">
        <v>54</v>
      </c>
      <c r="K27" s="106" t="s">
        <v>54</v>
      </c>
      <c r="L27" s="106" t="s">
        <v>54</v>
      </c>
      <c r="M27" s="106" t="s">
        <v>54</v>
      </c>
      <c r="N27" s="106"/>
      <c r="O27" s="106"/>
      <c r="P27" s="106" t="s">
        <v>56</v>
      </c>
      <c r="Q27" s="106" t="s">
        <v>56</v>
      </c>
      <c r="R27" s="106" t="s">
        <v>54</v>
      </c>
      <c r="S27" s="106" t="s">
        <v>54</v>
      </c>
      <c r="T27" s="106" t="s">
        <v>54</v>
      </c>
      <c r="U27" s="106" t="s">
        <v>54</v>
      </c>
    </row>
    <row r="28" spans="1:40" s="57" customFormat="1" x14ac:dyDescent="0.35">
      <c r="A28" s="107"/>
      <c r="B28" s="24">
        <v>0.69</v>
      </c>
      <c r="C28" s="15">
        <v>0.06</v>
      </c>
      <c r="D28" s="15">
        <v>1.2999999999999999E-2</v>
      </c>
      <c r="E28" s="15">
        <v>1.9E-2</v>
      </c>
      <c r="F28" s="15">
        <v>1E-3</v>
      </c>
      <c r="G28" s="15">
        <v>0.41799999999999998</v>
      </c>
      <c r="H28" s="15">
        <v>2.13</v>
      </c>
      <c r="I28" s="15">
        <v>0.5</v>
      </c>
      <c r="J28" s="15">
        <v>0.01</v>
      </c>
      <c r="K28" s="23">
        <v>0.05</v>
      </c>
      <c r="L28" s="15">
        <v>0.2</v>
      </c>
      <c r="M28" s="15">
        <v>0.2</v>
      </c>
      <c r="N28" s="15"/>
      <c r="O28" s="15"/>
      <c r="P28" s="15">
        <v>0.11</v>
      </c>
      <c r="Q28" s="15">
        <v>4.0000000000000001E-3</v>
      </c>
      <c r="R28" s="15">
        <v>0.2</v>
      </c>
      <c r="S28" s="15">
        <v>0.5</v>
      </c>
      <c r="T28" s="15">
        <v>0.05</v>
      </c>
      <c r="U28" s="15">
        <v>10</v>
      </c>
    </row>
    <row r="29" spans="1:40" s="7" customFormat="1" ht="28" x14ac:dyDescent="0.35">
      <c r="A29" s="13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74.457499999999996</v>
      </c>
      <c r="E31" s="77">
        <f>(IF(E$27="%w/w SAR",((E$28*10)*$B31),IF(E$27="%w/w DM",(((E$28*10)*($B$28/100))*$B31),IF(E$27="kg/t SAR",(E$28*$B31),IF(E$27="kg/t DM",((E$28*($B$28/100))*$B31),IF(E$27="mg/kg SAR",((E$28*0.001)*$B31),IF(E$27="mg/kg DM",(((E$28*0.001)*($B$28/100))*$B31),"0")))))))*1.205</f>
        <v>57.237500000000004</v>
      </c>
      <c r="F31" s="77">
        <f>(IF(F$27="%w/w SAR",((F$28*10)*$B31),IF(F$27="%w/w DM",(((F$28*10)*($B$28/100))*$B31),IF(F$27="kg/t SAR",(F$28*$B31),IF(F$27="kg/t DM",((F$28*($B$28/100))*$B31),IF(F$27="mg/kg SAR",((F$28*0.001)*$B31),IF(F$27="mg/kg DM",(((F$28*0.001)*($B$28/100))*$B31),"0")))))))*1.658</f>
        <v>4.1449999999999996</v>
      </c>
      <c r="G31" s="77">
        <f t="shared" ref="G31:P31" si="5">IF(G$27="%w/w SAR",((G$28*10)*$B31),IF(G$27="%w/w DM",(((G$28*10)*($B$28/100))*$B31),IF(G$27="kg/t SAR",(G$28*$B31),IF(G$27="kg/t DM",((G$28*($B$28/100))*$B31),IF(G$27="mg/kg SAR",((G$28*0.001)*$B31),IF(G$27="mg/kg DM",(((G$28*0.001)*($B$28/100))*$B31),0))))))</f>
        <v>0.1045</v>
      </c>
      <c r="H31" s="77">
        <f t="shared" si="5"/>
        <v>0.53249999999999997</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275</v>
      </c>
      <c r="Q31" s="77">
        <f>(IF(Q$27="%w/w SAR",((Q$28*10)*$B31),IF(Q$27="%w/w DM",(((Q$28*10)*($B$28/100))*$B31),IF(Q$27="kg/t SAR",(Q$28*$B31),IF(Q$27="kg/t DM",((Q$28*($B$28/100))*$B31),IF(Q$27="mg/kg SAR",((Q$28*0.001)*$B31),IF(Q$27="mg/kg DM",(((Q$28*0.001)*($B$28/100))*$B31),0)))))))*2.5</f>
        <v>25</v>
      </c>
      <c r="R31" s="77">
        <f>IF(R$27="%w/w SAR",((R$28*10)*$B31),IF(R$27="%w/w DM",(((R$28*10)*($B$28/100))*$B31),IF(R$27="kg/t SAR",(R$28*$B31),IF(R$27="kg/t DM",((R$28*($B$28/100))*$B31),IF(R$27="mg/kg SAR",((R$28*0.001)*$B31),IF(R$27="mg/kg DM",(((R$28*0.001)*($B$28/100))*$B31),0))))))</f>
        <v>0.05</v>
      </c>
      <c r="S31" s="77">
        <f>IF(S$27="%w/w SAR",((S$28*10)*$B31),IF(S$27="%w/w DM",(((S$28*10)*($B$28/100))*$B31),IF(S$27="kg/t SAR",(S$28*$B31),IF(S$27="kg/t DM",((S$28*($B$28/100))*$B31),IF(S$27="mg/kg SAR",((S$28*0.001)*$B31),IF(S$27="mg/kg DM",(((S$28*0.001)*($B$28/100))*$B31),0))))))</f>
        <v>0.125</v>
      </c>
      <c r="T31" s="77">
        <f>IF(T$27="%w/w SAR",((T$28*10)*$B31),IF(T$27="%w/w DM",(((T$28*10)*($B$28/100))*$B31),IF(T$27="kg/t SAR",(T$28*$B31),IF(T$27="kg/t DM",((T$28*($B$28/100))*$B31),IF(T$27="mg/kg SAR",((T$28*0.001)*$B31),IF(T$27="mg/kg DM",(((T$28*0.001)*($B$28/100))*$B31),0))))))</f>
        <v>1.2500000000000001E-2</v>
      </c>
      <c r="U31" s="77">
        <f>IF(U$27="%w/w SAR",((U$28*10)*$B31),IF(U$27="%w/w DM",(((U$28*10)*($B$28/100))*$B31),IF(U$27="kg/t SAR",(U$28*$B31),IF(U$27="kg/t DM",((U$28*($B$28/100))*$B31),IF(U$27="mg/kg SAR",((U$28*0.001)*$B31),IF(U$27="mg/kg DM",(((U$28*0.001)*($B$28/100))*$B31),0))))))</f>
        <v>2.5</v>
      </c>
      <c r="AB31" s="59"/>
      <c r="AC31" s="59"/>
      <c r="AD31" s="59"/>
      <c r="AE31" s="59"/>
      <c r="AF31" s="59"/>
      <c r="AG31" s="59"/>
      <c r="AH31" s="59"/>
      <c r="AI31" s="59"/>
    </row>
    <row r="32" spans="1:40" s="72" customFormat="1" ht="13" x14ac:dyDescent="0.35">
      <c r="A32" s="13">
        <f>D8</f>
        <v>4</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74.457499999999996</v>
      </c>
      <c r="E32" s="77">
        <f t="shared" ref="E32:E50" si="8">(IF(E$27="%w/w SAR",((E$28*10)*$B32),IF(E$27="%w/w DM",(((E$28*10)*($B$28/100))*$B32),IF(E$27="kg/t SAR",(E$28*$B32),IF(E$27="kg/t DM",((E$28*($B$28/100))*$B32),IF(E$27="mg/kg SAR",((E$28*0.001)*$B32),IF(E$27="mg/kg DM",(((E$28*0.001)*($B$28/100))*$B32),"0")))))))*1.205</f>
        <v>57.237500000000004</v>
      </c>
      <c r="F32" s="77">
        <f t="shared" ref="F32:F50" si="9">(IF(F$27="%w/w SAR",((F$28*10)*$B32),IF(F$27="%w/w DM",(((F$28*10)*($B$28/100))*$B32),IF(F$27="kg/t SAR",(F$28*$B32),IF(F$27="kg/t DM",((F$28*($B$28/100))*$B32),IF(F$27="mg/kg SAR",((F$28*0.001)*$B32),IF(F$27="mg/kg DM",(((F$28*0.001)*($B$28/100))*$B32),"0")))))))*1.658</f>
        <v>4.1449999999999996</v>
      </c>
      <c r="G32" s="77">
        <f t="shared" ref="G32:P50" si="10">IF(G$27="%w/w SAR",((G$28*10)*$B32),IF(G$27="%w/w DM",(((G$28*10)*($B$28/100))*$B32),IF(G$27="kg/t SAR",(G$28*$B32),IF(G$27="kg/t DM",((G$28*($B$28/100))*$B32),IF(G$27="mg/kg SAR",((G$28*0.001)*$B32),IF(G$27="mg/kg DM",(((G$28*0.001)*($B$28/100))*$B32),0))))))</f>
        <v>0.1045</v>
      </c>
      <c r="H32" s="77">
        <f t="shared" si="10"/>
        <v>0.53249999999999997</v>
      </c>
      <c r="I32" s="77">
        <f t="shared" si="10"/>
        <v>0.125</v>
      </c>
      <c r="J32" s="77">
        <f t="shared" si="10"/>
        <v>2.5000000000000001E-3</v>
      </c>
      <c r="K32" s="77">
        <f t="shared" si="10"/>
        <v>1.2500000000000001E-2</v>
      </c>
      <c r="L32" s="77">
        <f t="shared" si="10"/>
        <v>0.05</v>
      </c>
      <c r="M32" s="77">
        <f t="shared" si="10"/>
        <v>0.05</v>
      </c>
      <c r="N32" s="77">
        <f t="shared" si="10"/>
        <v>0</v>
      </c>
      <c r="O32" s="77">
        <f t="shared" si="10"/>
        <v>0</v>
      </c>
      <c r="P32" s="77">
        <f t="shared" si="10"/>
        <v>275</v>
      </c>
      <c r="Q32" s="77">
        <f t="shared" ref="Q32:Q50" si="11">(IF(Q$27="%w/w SAR",((Q$28*10)*$B32),IF(Q$27="%w/w DM",(((Q$28*10)*($B$28/100))*$B32),IF(Q$27="kg/t SAR",(Q$28*$B32),IF(Q$27="kg/t DM",((Q$28*($B$28/100))*$B32),IF(Q$27="mg/kg SAR",((Q$28*0.001)*$B32),IF(Q$27="mg/kg DM",(((Q$28*0.001)*($B$28/100))*$B32),0)))))))*2.5</f>
        <v>25</v>
      </c>
      <c r="R32" s="77">
        <f t="shared" ref="R32:U50" si="12">IF(R$27="%w/w SAR",((R$28*10)*$B32),IF(R$27="%w/w DM",(((R$28*10)*($B$28/100))*$B32),IF(R$27="kg/t SAR",(R$28*$B32),IF(R$27="kg/t DM",((R$28*($B$28/100))*$B32),IF(R$27="mg/kg SAR",((R$28*0.001)*$B32),IF(R$27="mg/kg DM",(((R$28*0.001)*($B$28/100))*$B32),0))))))</f>
        <v>0.05</v>
      </c>
      <c r="S32" s="77">
        <f t="shared" si="12"/>
        <v>0.125</v>
      </c>
      <c r="T32" s="77">
        <f t="shared" si="12"/>
        <v>1.2500000000000001E-2</v>
      </c>
      <c r="U32" s="77">
        <f t="shared" si="12"/>
        <v>2.5</v>
      </c>
      <c r="AB32" s="59"/>
      <c r="AC32" s="59"/>
      <c r="AD32" s="59"/>
      <c r="AE32" s="59"/>
      <c r="AF32" s="59"/>
      <c r="AG32" s="59"/>
      <c r="AH32" s="59"/>
      <c r="AI32" s="59"/>
    </row>
    <row r="33" spans="1:35" s="72" customFormat="1" ht="13" x14ac:dyDescent="0.35">
      <c r="A33" s="13">
        <f>E8</f>
        <v>6</v>
      </c>
      <c r="B33" s="15">
        <v>250</v>
      </c>
      <c r="C33" s="77">
        <f t="shared" si="6"/>
        <v>150</v>
      </c>
      <c r="D33" s="77">
        <f t="shared" si="7"/>
        <v>74.457499999999996</v>
      </c>
      <c r="E33" s="77">
        <f t="shared" si="8"/>
        <v>57.237500000000004</v>
      </c>
      <c r="F33" s="77">
        <f t="shared" si="9"/>
        <v>4.1449999999999996</v>
      </c>
      <c r="G33" s="77">
        <f t="shared" si="10"/>
        <v>0.1045</v>
      </c>
      <c r="H33" s="77">
        <f t="shared" si="10"/>
        <v>0.53249999999999997</v>
      </c>
      <c r="I33" s="77">
        <f t="shared" si="10"/>
        <v>0.125</v>
      </c>
      <c r="J33" s="77">
        <f t="shared" si="10"/>
        <v>2.5000000000000001E-3</v>
      </c>
      <c r="K33" s="77">
        <f t="shared" si="10"/>
        <v>1.2500000000000001E-2</v>
      </c>
      <c r="L33" s="77">
        <f t="shared" si="10"/>
        <v>0.05</v>
      </c>
      <c r="M33" s="77">
        <f t="shared" si="10"/>
        <v>0.05</v>
      </c>
      <c r="N33" s="77">
        <f t="shared" si="10"/>
        <v>0</v>
      </c>
      <c r="O33" s="77">
        <f t="shared" si="10"/>
        <v>0</v>
      </c>
      <c r="P33" s="77">
        <f t="shared" si="10"/>
        <v>275</v>
      </c>
      <c r="Q33" s="77">
        <f t="shared" si="11"/>
        <v>25</v>
      </c>
      <c r="R33" s="77">
        <f t="shared" si="12"/>
        <v>0.05</v>
      </c>
      <c r="S33" s="77">
        <f t="shared" si="12"/>
        <v>0.125</v>
      </c>
      <c r="T33" s="77">
        <f t="shared" si="12"/>
        <v>1.2500000000000001E-2</v>
      </c>
      <c r="U33" s="77">
        <f t="shared" si="12"/>
        <v>2.5</v>
      </c>
      <c r="AB33" s="59"/>
      <c r="AC33" s="59"/>
      <c r="AD33" s="59"/>
      <c r="AE33" s="59"/>
      <c r="AF33" s="59"/>
      <c r="AG33" s="59"/>
      <c r="AH33" s="59"/>
      <c r="AI33" s="59"/>
    </row>
    <row r="34" spans="1:35" s="72" customFormat="1" ht="13" x14ac:dyDescent="0.35">
      <c r="A34" s="13">
        <f>F8</f>
        <v>7</v>
      </c>
      <c r="B34" s="15">
        <v>250</v>
      </c>
      <c r="C34" s="77">
        <f t="shared" si="6"/>
        <v>150</v>
      </c>
      <c r="D34" s="77">
        <f t="shared" si="7"/>
        <v>74.457499999999996</v>
      </c>
      <c r="E34" s="77">
        <f t="shared" si="8"/>
        <v>57.237500000000004</v>
      </c>
      <c r="F34" s="77">
        <f t="shared" si="9"/>
        <v>4.1449999999999996</v>
      </c>
      <c r="G34" s="77">
        <f t="shared" si="10"/>
        <v>0.1045</v>
      </c>
      <c r="H34" s="77">
        <f t="shared" si="10"/>
        <v>0.53249999999999997</v>
      </c>
      <c r="I34" s="77">
        <f t="shared" si="10"/>
        <v>0.125</v>
      </c>
      <c r="J34" s="77">
        <f t="shared" si="10"/>
        <v>2.5000000000000001E-3</v>
      </c>
      <c r="K34" s="77">
        <f t="shared" si="10"/>
        <v>1.2500000000000001E-2</v>
      </c>
      <c r="L34" s="77">
        <f t="shared" si="10"/>
        <v>0.05</v>
      </c>
      <c r="M34" s="77">
        <f t="shared" si="10"/>
        <v>0.05</v>
      </c>
      <c r="N34" s="77">
        <f t="shared" si="10"/>
        <v>0</v>
      </c>
      <c r="O34" s="77">
        <f t="shared" si="10"/>
        <v>0</v>
      </c>
      <c r="P34" s="77">
        <f t="shared" si="10"/>
        <v>275</v>
      </c>
      <c r="Q34" s="77">
        <f t="shared" si="11"/>
        <v>25</v>
      </c>
      <c r="R34" s="77">
        <f t="shared" si="12"/>
        <v>0.05</v>
      </c>
      <c r="S34" s="77">
        <f t="shared" si="12"/>
        <v>0.125</v>
      </c>
      <c r="T34" s="77">
        <f t="shared" si="12"/>
        <v>1.2500000000000001E-2</v>
      </c>
      <c r="U34" s="77">
        <f t="shared" si="12"/>
        <v>2.5</v>
      </c>
      <c r="AB34" s="59"/>
      <c r="AC34" s="59"/>
      <c r="AD34" s="59"/>
      <c r="AE34" s="59"/>
      <c r="AF34" s="59"/>
      <c r="AG34" s="59"/>
      <c r="AH34" s="59"/>
      <c r="AI34" s="59"/>
    </row>
    <row r="35" spans="1:35" s="72" customFormat="1" ht="13" x14ac:dyDescent="0.35">
      <c r="A35" s="13">
        <f>G8</f>
        <v>8</v>
      </c>
      <c r="B35" s="15">
        <v>250</v>
      </c>
      <c r="C35" s="77">
        <f t="shared" si="6"/>
        <v>150</v>
      </c>
      <c r="D35" s="77">
        <f t="shared" si="7"/>
        <v>74.457499999999996</v>
      </c>
      <c r="E35" s="77">
        <f t="shared" si="8"/>
        <v>57.237500000000004</v>
      </c>
      <c r="F35" s="77">
        <f t="shared" si="9"/>
        <v>4.1449999999999996</v>
      </c>
      <c r="G35" s="77">
        <f t="shared" si="10"/>
        <v>0.1045</v>
      </c>
      <c r="H35" s="77">
        <f t="shared" si="10"/>
        <v>0.53249999999999997</v>
      </c>
      <c r="I35" s="77">
        <f t="shared" si="10"/>
        <v>0.125</v>
      </c>
      <c r="J35" s="77">
        <f t="shared" si="10"/>
        <v>2.5000000000000001E-3</v>
      </c>
      <c r="K35" s="77">
        <f t="shared" si="10"/>
        <v>1.2500000000000001E-2</v>
      </c>
      <c r="L35" s="77">
        <f t="shared" si="10"/>
        <v>0.05</v>
      </c>
      <c r="M35" s="77">
        <f t="shared" si="10"/>
        <v>0.05</v>
      </c>
      <c r="N35" s="77">
        <f t="shared" si="10"/>
        <v>0</v>
      </c>
      <c r="O35" s="77">
        <f t="shared" si="10"/>
        <v>0</v>
      </c>
      <c r="P35" s="77">
        <f t="shared" si="10"/>
        <v>275</v>
      </c>
      <c r="Q35" s="77">
        <f t="shared" si="11"/>
        <v>25</v>
      </c>
      <c r="R35" s="77">
        <f t="shared" si="12"/>
        <v>0.05</v>
      </c>
      <c r="S35" s="77">
        <f t="shared" si="12"/>
        <v>0.125</v>
      </c>
      <c r="T35" s="77">
        <f t="shared" si="12"/>
        <v>1.2500000000000001E-2</v>
      </c>
      <c r="U35" s="77">
        <f t="shared" si="12"/>
        <v>2.5</v>
      </c>
      <c r="AB35" s="59"/>
      <c r="AC35" s="59"/>
      <c r="AD35" s="59"/>
      <c r="AE35" s="59"/>
      <c r="AF35" s="59"/>
      <c r="AG35" s="59"/>
      <c r="AH35" s="59"/>
      <c r="AI35" s="59"/>
    </row>
    <row r="36" spans="1:35" s="72" customFormat="1" ht="13" x14ac:dyDescent="0.35">
      <c r="A36" s="13">
        <f>H8</f>
        <v>9</v>
      </c>
      <c r="B36" s="15">
        <v>250</v>
      </c>
      <c r="C36" s="77">
        <f t="shared" si="6"/>
        <v>150</v>
      </c>
      <c r="D36" s="77">
        <f t="shared" si="7"/>
        <v>74.457499999999996</v>
      </c>
      <c r="E36" s="77">
        <f t="shared" si="8"/>
        <v>57.237500000000004</v>
      </c>
      <c r="F36" s="77">
        <f t="shared" si="9"/>
        <v>4.1449999999999996</v>
      </c>
      <c r="G36" s="77">
        <f t="shared" si="10"/>
        <v>0.1045</v>
      </c>
      <c r="H36" s="77">
        <f t="shared" si="10"/>
        <v>0.53249999999999997</v>
      </c>
      <c r="I36" s="77">
        <f t="shared" si="10"/>
        <v>0.125</v>
      </c>
      <c r="J36" s="77">
        <f t="shared" si="10"/>
        <v>2.5000000000000001E-3</v>
      </c>
      <c r="K36" s="77">
        <f t="shared" si="10"/>
        <v>1.2500000000000001E-2</v>
      </c>
      <c r="L36" s="77">
        <f t="shared" si="10"/>
        <v>0.05</v>
      </c>
      <c r="M36" s="77">
        <f t="shared" si="10"/>
        <v>0.05</v>
      </c>
      <c r="N36" s="77">
        <f t="shared" si="10"/>
        <v>0</v>
      </c>
      <c r="O36" s="77">
        <f t="shared" si="10"/>
        <v>0</v>
      </c>
      <c r="P36" s="77">
        <f t="shared" si="10"/>
        <v>275</v>
      </c>
      <c r="Q36" s="77">
        <f t="shared" si="11"/>
        <v>25</v>
      </c>
      <c r="R36" s="77">
        <f t="shared" si="12"/>
        <v>0.05</v>
      </c>
      <c r="S36" s="77">
        <f t="shared" si="12"/>
        <v>0.125</v>
      </c>
      <c r="T36" s="77">
        <f t="shared" si="12"/>
        <v>1.2500000000000001E-2</v>
      </c>
      <c r="U36" s="77">
        <f t="shared" si="12"/>
        <v>2.5</v>
      </c>
      <c r="AB36" s="59"/>
      <c r="AC36" s="59"/>
      <c r="AD36" s="59"/>
      <c r="AE36" s="59"/>
      <c r="AF36" s="59"/>
      <c r="AG36" s="59"/>
      <c r="AH36" s="59"/>
      <c r="AI36" s="59"/>
    </row>
    <row r="37" spans="1:35" s="72" customFormat="1" ht="13" x14ac:dyDescent="0.35">
      <c r="A37" s="13">
        <f>I8</f>
        <v>10</v>
      </c>
      <c r="B37" s="15">
        <v>250</v>
      </c>
      <c r="C37" s="77">
        <f t="shared" si="6"/>
        <v>150</v>
      </c>
      <c r="D37" s="77">
        <f t="shared" si="7"/>
        <v>74.457499999999996</v>
      </c>
      <c r="E37" s="77">
        <f t="shared" si="8"/>
        <v>57.237500000000004</v>
      </c>
      <c r="F37" s="77">
        <f t="shared" si="9"/>
        <v>4.1449999999999996</v>
      </c>
      <c r="G37" s="77">
        <f t="shared" si="10"/>
        <v>0.1045</v>
      </c>
      <c r="H37" s="77">
        <f t="shared" si="10"/>
        <v>0.53249999999999997</v>
      </c>
      <c r="I37" s="77">
        <f t="shared" si="10"/>
        <v>0.125</v>
      </c>
      <c r="J37" s="77">
        <f t="shared" si="10"/>
        <v>2.5000000000000001E-3</v>
      </c>
      <c r="K37" s="77">
        <f t="shared" si="10"/>
        <v>1.2500000000000001E-2</v>
      </c>
      <c r="L37" s="77">
        <f t="shared" si="10"/>
        <v>0.05</v>
      </c>
      <c r="M37" s="77">
        <f t="shared" si="10"/>
        <v>0.05</v>
      </c>
      <c r="N37" s="77">
        <f t="shared" si="10"/>
        <v>0</v>
      </c>
      <c r="O37" s="77">
        <f t="shared" si="10"/>
        <v>0</v>
      </c>
      <c r="P37" s="77">
        <f t="shared" si="10"/>
        <v>275</v>
      </c>
      <c r="Q37" s="77">
        <f t="shared" si="11"/>
        <v>25</v>
      </c>
      <c r="R37" s="77">
        <f t="shared" si="12"/>
        <v>0.05</v>
      </c>
      <c r="S37" s="77">
        <f t="shared" si="12"/>
        <v>0.125</v>
      </c>
      <c r="T37" s="77">
        <f t="shared" si="12"/>
        <v>1.2500000000000001E-2</v>
      </c>
      <c r="U37" s="77">
        <f t="shared" si="12"/>
        <v>2.5</v>
      </c>
      <c r="AB37" s="59"/>
      <c r="AC37" s="59"/>
      <c r="AD37" s="59"/>
      <c r="AE37" s="59"/>
      <c r="AF37" s="59"/>
      <c r="AG37" s="59"/>
      <c r="AH37" s="59"/>
      <c r="AI37" s="59"/>
    </row>
    <row r="38" spans="1:35" s="72" customFormat="1" ht="13" x14ac:dyDescent="0.35">
      <c r="A38" s="13">
        <f>J8</f>
        <v>12</v>
      </c>
      <c r="B38" s="15">
        <v>250</v>
      </c>
      <c r="C38" s="77">
        <f t="shared" si="6"/>
        <v>150</v>
      </c>
      <c r="D38" s="77">
        <f t="shared" si="7"/>
        <v>74.457499999999996</v>
      </c>
      <c r="E38" s="77">
        <f t="shared" si="8"/>
        <v>57.237500000000004</v>
      </c>
      <c r="F38" s="77">
        <f t="shared" si="9"/>
        <v>4.1449999999999996</v>
      </c>
      <c r="G38" s="77">
        <f t="shared" si="10"/>
        <v>0.1045</v>
      </c>
      <c r="H38" s="77">
        <f t="shared" si="10"/>
        <v>0.53249999999999997</v>
      </c>
      <c r="I38" s="77">
        <f t="shared" si="10"/>
        <v>0.125</v>
      </c>
      <c r="J38" s="77">
        <f t="shared" si="10"/>
        <v>2.5000000000000001E-3</v>
      </c>
      <c r="K38" s="77">
        <f t="shared" si="10"/>
        <v>1.2500000000000001E-2</v>
      </c>
      <c r="L38" s="77">
        <f t="shared" si="10"/>
        <v>0.05</v>
      </c>
      <c r="M38" s="77">
        <f t="shared" si="10"/>
        <v>0.05</v>
      </c>
      <c r="N38" s="77">
        <f t="shared" si="10"/>
        <v>0</v>
      </c>
      <c r="O38" s="77">
        <f t="shared" si="10"/>
        <v>0</v>
      </c>
      <c r="P38" s="77">
        <f t="shared" si="10"/>
        <v>275</v>
      </c>
      <c r="Q38" s="77">
        <f t="shared" si="11"/>
        <v>25</v>
      </c>
      <c r="R38" s="77">
        <f t="shared" si="12"/>
        <v>0.05</v>
      </c>
      <c r="S38" s="77">
        <f t="shared" si="12"/>
        <v>0.125</v>
      </c>
      <c r="T38" s="77">
        <f t="shared" si="12"/>
        <v>1.2500000000000001E-2</v>
      </c>
      <c r="U38" s="77">
        <f t="shared" si="12"/>
        <v>2.5</v>
      </c>
      <c r="AB38" s="59"/>
      <c r="AC38" s="59"/>
      <c r="AD38" s="59"/>
      <c r="AE38" s="59"/>
      <c r="AF38" s="59"/>
      <c r="AG38" s="59"/>
      <c r="AH38" s="59"/>
      <c r="AI38" s="59"/>
    </row>
    <row r="39" spans="1:35" s="72" customFormat="1" ht="13" x14ac:dyDescent="0.35">
      <c r="A39" s="13">
        <f>K8</f>
        <v>13</v>
      </c>
      <c r="B39" s="15">
        <v>250</v>
      </c>
      <c r="C39" s="77">
        <f t="shared" si="6"/>
        <v>150</v>
      </c>
      <c r="D39" s="77">
        <f t="shared" si="7"/>
        <v>74.457499999999996</v>
      </c>
      <c r="E39" s="77">
        <f t="shared" si="8"/>
        <v>57.237500000000004</v>
      </c>
      <c r="F39" s="77">
        <f t="shared" si="9"/>
        <v>4.1449999999999996</v>
      </c>
      <c r="G39" s="77">
        <f t="shared" si="10"/>
        <v>0.1045</v>
      </c>
      <c r="H39" s="77">
        <f t="shared" si="10"/>
        <v>0.53249999999999997</v>
      </c>
      <c r="I39" s="77">
        <f t="shared" si="10"/>
        <v>0.125</v>
      </c>
      <c r="J39" s="77">
        <f t="shared" si="10"/>
        <v>2.5000000000000001E-3</v>
      </c>
      <c r="K39" s="77">
        <f t="shared" si="10"/>
        <v>1.2500000000000001E-2</v>
      </c>
      <c r="L39" s="77">
        <f t="shared" si="10"/>
        <v>0.05</v>
      </c>
      <c r="M39" s="77">
        <f t="shared" si="10"/>
        <v>0.05</v>
      </c>
      <c r="N39" s="77">
        <f t="shared" si="10"/>
        <v>0</v>
      </c>
      <c r="O39" s="77">
        <f t="shared" si="10"/>
        <v>0</v>
      </c>
      <c r="P39" s="77">
        <f t="shared" si="10"/>
        <v>275</v>
      </c>
      <c r="Q39" s="77">
        <f t="shared" si="11"/>
        <v>25</v>
      </c>
      <c r="R39" s="77">
        <f t="shared" si="12"/>
        <v>0.05</v>
      </c>
      <c r="S39" s="77">
        <f t="shared" si="12"/>
        <v>0.125</v>
      </c>
      <c r="T39" s="77">
        <f t="shared" si="12"/>
        <v>1.2500000000000001E-2</v>
      </c>
      <c r="U39" s="77">
        <f t="shared" si="12"/>
        <v>2.5</v>
      </c>
      <c r="AB39" s="59"/>
      <c r="AC39" s="59"/>
      <c r="AD39" s="59"/>
      <c r="AE39" s="59"/>
      <c r="AF39" s="59"/>
      <c r="AG39" s="59"/>
      <c r="AH39" s="59"/>
      <c r="AI39" s="59"/>
    </row>
    <row r="40" spans="1:35" s="72" customFormat="1" ht="13" x14ac:dyDescent="0.35">
      <c r="A40" s="13">
        <f>L8</f>
        <v>3327</v>
      </c>
      <c r="B40" s="15">
        <v>250</v>
      </c>
      <c r="C40" s="77">
        <f t="shared" si="6"/>
        <v>150</v>
      </c>
      <c r="D40" s="77">
        <f t="shared" si="7"/>
        <v>74.457499999999996</v>
      </c>
      <c r="E40" s="77">
        <f t="shared" si="8"/>
        <v>57.237500000000004</v>
      </c>
      <c r="F40" s="77">
        <f t="shared" si="9"/>
        <v>4.1449999999999996</v>
      </c>
      <c r="G40" s="77">
        <f t="shared" si="10"/>
        <v>0.1045</v>
      </c>
      <c r="H40" s="77">
        <f t="shared" si="10"/>
        <v>0.53249999999999997</v>
      </c>
      <c r="I40" s="77">
        <f t="shared" si="10"/>
        <v>0.125</v>
      </c>
      <c r="J40" s="77">
        <f t="shared" si="10"/>
        <v>2.5000000000000001E-3</v>
      </c>
      <c r="K40" s="77">
        <f t="shared" si="10"/>
        <v>1.2500000000000001E-2</v>
      </c>
      <c r="L40" s="77">
        <f t="shared" si="10"/>
        <v>0.05</v>
      </c>
      <c r="M40" s="77">
        <f t="shared" si="10"/>
        <v>0.05</v>
      </c>
      <c r="N40" s="77">
        <f t="shared" si="10"/>
        <v>0</v>
      </c>
      <c r="O40" s="77">
        <f t="shared" si="10"/>
        <v>0</v>
      </c>
      <c r="P40" s="77">
        <f t="shared" si="10"/>
        <v>275</v>
      </c>
      <c r="Q40" s="77">
        <f t="shared" si="11"/>
        <v>25</v>
      </c>
      <c r="R40" s="77">
        <f t="shared" si="12"/>
        <v>0.05</v>
      </c>
      <c r="S40" s="77">
        <f t="shared" si="12"/>
        <v>0.125</v>
      </c>
      <c r="T40" s="77">
        <f t="shared" si="12"/>
        <v>1.2500000000000001E-2</v>
      </c>
      <c r="U40" s="77">
        <f t="shared" si="12"/>
        <v>2.5</v>
      </c>
      <c r="AB40" s="59"/>
      <c r="AC40" s="59"/>
      <c r="AD40" s="59"/>
      <c r="AE40" s="59"/>
      <c r="AF40" s="59"/>
      <c r="AG40" s="59"/>
      <c r="AH40" s="59"/>
      <c r="AI40" s="59"/>
    </row>
    <row r="41" spans="1:35" s="72" customFormat="1" ht="13" x14ac:dyDescent="0.35">
      <c r="A41" s="13" t="str">
        <f>M8</f>
        <v>9784/0273</v>
      </c>
      <c r="B41" s="15">
        <v>250</v>
      </c>
      <c r="C41" s="77">
        <f t="shared" si="6"/>
        <v>150</v>
      </c>
      <c r="D41" s="77">
        <f t="shared" si="7"/>
        <v>74.457499999999996</v>
      </c>
      <c r="E41" s="77">
        <f t="shared" si="8"/>
        <v>57.237500000000004</v>
      </c>
      <c r="F41" s="77">
        <f t="shared" si="9"/>
        <v>4.1449999999999996</v>
      </c>
      <c r="G41" s="77">
        <f t="shared" si="10"/>
        <v>0.1045</v>
      </c>
      <c r="H41" s="77">
        <f t="shared" si="10"/>
        <v>0.53249999999999997</v>
      </c>
      <c r="I41" s="77">
        <f t="shared" si="10"/>
        <v>0.125</v>
      </c>
      <c r="J41" s="77">
        <f t="shared" si="10"/>
        <v>2.5000000000000001E-3</v>
      </c>
      <c r="K41" s="77">
        <f t="shared" si="10"/>
        <v>1.2500000000000001E-2</v>
      </c>
      <c r="L41" s="77">
        <f t="shared" si="10"/>
        <v>0.05</v>
      </c>
      <c r="M41" s="77">
        <f t="shared" si="10"/>
        <v>0.05</v>
      </c>
      <c r="N41" s="77">
        <f t="shared" si="10"/>
        <v>0</v>
      </c>
      <c r="O41" s="77">
        <f t="shared" si="10"/>
        <v>0</v>
      </c>
      <c r="P41" s="77">
        <f t="shared" si="10"/>
        <v>275</v>
      </c>
      <c r="Q41" s="77">
        <f t="shared" si="11"/>
        <v>25</v>
      </c>
      <c r="R41" s="77">
        <f t="shared" si="12"/>
        <v>0.05</v>
      </c>
      <c r="S41" s="77">
        <f t="shared" si="12"/>
        <v>0.125</v>
      </c>
      <c r="T41" s="77">
        <f t="shared" si="12"/>
        <v>1.2500000000000001E-2</v>
      </c>
      <c r="U41" s="77">
        <f t="shared" si="12"/>
        <v>2.5</v>
      </c>
      <c r="AB41" s="59"/>
      <c r="AC41" s="59"/>
      <c r="AD41" s="59"/>
      <c r="AE41" s="59"/>
      <c r="AF41" s="59"/>
      <c r="AG41" s="59"/>
      <c r="AH41" s="59"/>
      <c r="AI41" s="59"/>
    </row>
    <row r="42" spans="1:35" s="72" customFormat="1" ht="13" x14ac:dyDescent="0.35">
      <c r="A42" s="13">
        <f>N8</f>
        <v>1976</v>
      </c>
      <c r="B42" s="15">
        <v>250</v>
      </c>
      <c r="C42" s="77">
        <f t="shared" si="6"/>
        <v>150</v>
      </c>
      <c r="D42" s="77">
        <f t="shared" si="7"/>
        <v>74.457499999999996</v>
      </c>
      <c r="E42" s="77">
        <f t="shared" si="8"/>
        <v>57.237500000000004</v>
      </c>
      <c r="F42" s="77">
        <f t="shared" si="9"/>
        <v>4.1449999999999996</v>
      </c>
      <c r="G42" s="77">
        <f t="shared" si="10"/>
        <v>0.1045</v>
      </c>
      <c r="H42" s="77">
        <f t="shared" si="10"/>
        <v>0.53249999999999997</v>
      </c>
      <c r="I42" s="77">
        <f t="shared" si="10"/>
        <v>0.125</v>
      </c>
      <c r="J42" s="77">
        <f t="shared" si="10"/>
        <v>2.5000000000000001E-3</v>
      </c>
      <c r="K42" s="77">
        <f t="shared" si="10"/>
        <v>1.2500000000000001E-2</v>
      </c>
      <c r="L42" s="77">
        <f t="shared" si="10"/>
        <v>0.05</v>
      </c>
      <c r="M42" s="77">
        <f t="shared" si="10"/>
        <v>0.05</v>
      </c>
      <c r="N42" s="77">
        <f t="shared" si="10"/>
        <v>0</v>
      </c>
      <c r="O42" s="77">
        <f t="shared" si="10"/>
        <v>0</v>
      </c>
      <c r="P42" s="77">
        <f t="shared" si="10"/>
        <v>275</v>
      </c>
      <c r="Q42" s="77">
        <f t="shared" si="11"/>
        <v>25</v>
      </c>
      <c r="R42" s="77">
        <f t="shared" si="12"/>
        <v>0.05</v>
      </c>
      <c r="S42" s="77">
        <f t="shared" si="12"/>
        <v>0.125</v>
      </c>
      <c r="T42" s="77">
        <f t="shared" si="12"/>
        <v>1.2500000000000001E-2</v>
      </c>
      <c r="U42" s="77">
        <f t="shared" si="12"/>
        <v>2.5</v>
      </c>
      <c r="AB42" s="59"/>
      <c r="AC42" s="59"/>
      <c r="AD42" s="59"/>
      <c r="AE42" s="59"/>
      <c r="AF42" s="59"/>
      <c r="AG42" s="59"/>
      <c r="AH42" s="59"/>
      <c r="AI42" s="59"/>
    </row>
    <row r="43" spans="1:35" s="72" customFormat="1" ht="13" x14ac:dyDescent="0.35">
      <c r="A43" s="13" t="str">
        <f>O8</f>
        <v>0566/0656</v>
      </c>
      <c r="B43" s="15">
        <v>250</v>
      </c>
      <c r="C43" s="77">
        <f t="shared" si="6"/>
        <v>150</v>
      </c>
      <c r="D43" s="77">
        <f t="shared" si="7"/>
        <v>74.457499999999996</v>
      </c>
      <c r="E43" s="77">
        <f t="shared" si="8"/>
        <v>57.237500000000004</v>
      </c>
      <c r="F43" s="77">
        <f t="shared" si="9"/>
        <v>4.1449999999999996</v>
      </c>
      <c r="G43" s="77">
        <f t="shared" si="10"/>
        <v>0.1045</v>
      </c>
      <c r="H43" s="77">
        <f t="shared" si="10"/>
        <v>0.53249999999999997</v>
      </c>
      <c r="I43" s="77">
        <f t="shared" si="10"/>
        <v>0.125</v>
      </c>
      <c r="J43" s="77">
        <f t="shared" si="10"/>
        <v>2.5000000000000001E-3</v>
      </c>
      <c r="K43" s="77">
        <f t="shared" si="10"/>
        <v>1.2500000000000001E-2</v>
      </c>
      <c r="L43" s="77">
        <f t="shared" si="10"/>
        <v>0.05</v>
      </c>
      <c r="M43" s="77">
        <f t="shared" si="10"/>
        <v>0.05</v>
      </c>
      <c r="N43" s="77">
        <f t="shared" si="10"/>
        <v>0</v>
      </c>
      <c r="O43" s="77">
        <f t="shared" si="10"/>
        <v>0</v>
      </c>
      <c r="P43" s="77">
        <f t="shared" si="10"/>
        <v>275</v>
      </c>
      <c r="Q43" s="77">
        <f t="shared" si="11"/>
        <v>25</v>
      </c>
      <c r="R43" s="77">
        <f t="shared" si="12"/>
        <v>0.05</v>
      </c>
      <c r="S43" s="77">
        <f t="shared" si="12"/>
        <v>0.125</v>
      </c>
      <c r="T43" s="77">
        <f t="shared" si="12"/>
        <v>1.2500000000000001E-2</v>
      </c>
      <c r="U43" s="77">
        <f t="shared" si="12"/>
        <v>2.5</v>
      </c>
      <c r="AB43" s="59"/>
      <c r="AC43" s="59"/>
      <c r="AD43" s="59"/>
      <c r="AE43" s="59"/>
      <c r="AF43" s="59"/>
      <c r="AG43" s="59"/>
      <c r="AH43" s="59"/>
      <c r="AI43" s="59"/>
    </row>
    <row r="44" spans="1:35" s="72" customFormat="1" ht="13" x14ac:dyDescent="0.35">
      <c r="A44" s="13">
        <f>P8</f>
        <v>2149</v>
      </c>
      <c r="B44" s="15">
        <v>250</v>
      </c>
      <c r="C44" s="77">
        <f t="shared" si="6"/>
        <v>150</v>
      </c>
      <c r="D44" s="77">
        <f t="shared" si="7"/>
        <v>74.457499999999996</v>
      </c>
      <c r="E44" s="77">
        <f t="shared" si="8"/>
        <v>57.237500000000004</v>
      </c>
      <c r="F44" s="77">
        <f t="shared" si="9"/>
        <v>4.1449999999999996</v>
      </c>
      <c r="G44" s="77">
        <f t="shared" si="10"/>
        <v>0.1045</v>
      </c>
      <c r="H44" s="77">
        <f t="shared" si="10"/>
        <v>0.53249999999999997</v>
      </c>
      <c r="I44" s="77">
        <f t="shared" si="10"/>
        <v>0.125</v>
      </c>
      <c r="J44" s="77">
        <f t="shared" si="10"/>
        <v>2.5000000000000001E-3</v>
      </c>
      <c r="K44" s="77">
        <f t="shared" si="10"/>
        <v>1.2500000000000001E-2</v>
      </c>
      <c r="L44" s="77">
        <f t="shared" si="10"/>
        <v>0.05</v>
      </c>
      <c r="M44" s="77">
        <f t="shared" si="10"/>
        <v>0.05</v>
      </c>
      <c r="N44" s="77">
        <f t="shared" si="10"/>
        <v>0</v>
      </c>
      <c r="O44" s="77">
        <f t="shared" si="10"/>
        <v>0</v>
      </c>
      <c r="P44" s="77">
        <f t="shared" si="10"/>
        <v>275</v>
      </c>
      <c r="Q44" s="77">
        <f t="shared" si="11"/>
        <v>25</v>
      </c>
      <c r="R44" s="77">
        <f t="shared" si="12"/>
        <v>0.05</v>
      </c>
      <c r="S44" s="77">
        <f t="shared" si="12"/>
        <v>0.125</v>
      </c>
      <c r="T44" s="77">
        <f t="shared" si="12"/>
        <v>1.2500000000000001E-2</v>
      </c>
      <c r="U44" s="77">
        <f t="shared" si="12"/>
        <v>2.5</v>
      </c>
      <c r="AB44" s="59"/>
      <c r="AC44" s="59"/>
      <c r="AD44" s="59"/>
      <c r="AE44" s="59"/>
      <c r="AF44" s="59"/>
      <c r="AG44" s="59"/>
      <c r="AH44" s="59"/>
      <c r="AI44" s="59"/>
    </row>
    <row r="45" spans="1:35" s="72" customFormat="1" ht="13" x14ac:dyDescent="0.35">
      <c r="A45" s="13">
        <f>Q8</f>
        <v>8690</v>
      </c>
      <c r="B45" s="15">
        <v>250</v>
      </c>
      <c r="C45" s="77">
        <f t="shared" si="6"/>
        <v>150</v>
      </c>
      <c r="D45" s="77">
        <f t="shared" si="7"/>
        <v>74.457499999999996</v>
      </c>
      <c r="E45" s="77">
        <f t="shared" si="8"/>
        <v>57.237500000000004</v>
      </c>
      <c r="F45" s="77">
        <f t="shared" si="9"/>
        <v>4.1449999999999996</v>
      </c>
      <c r="G45" s="77">
        <f t="shared" si="10"/>
        <v>0.1045</v>
      </c>
      <c r="H45" s="77">
        <f t="shared" si="10"/>
        <v>0.53249999999999997</v>
      </c>
      <c r="I45" s="77">
        <f t="shared" si="10"/>
        <v>0.125</v>
      </c>
      <c r="J45" s="77">
        <f t="shared" si="10"/>
        <v>2.5000000000000001E-3</v>
      </c>
      <c r="K45" s="77">
        <f t="shared" si="10"/>
        <v>1.2500000000000001E-2</v>
      </c>
      <c r="L45" s="77">
        <f t="shared" si="10"/>
        <v>0.05</v>
      </c>
      <c r="M45" s="77">
        <f t="shared" si="10"/>
        <v>0.05</v>
      </c>
      <c r="N45" s="77">
        <f t="shared" si="10"/>
        <v>0</v>
      </c>
      <c r="O45" s="77">
        <f t="shared" si="10"/>
        <v>0</v>
      </c>
      <c r="P45" s="77">
        <f t="shared" si="10"/>
        <v>275</v>
      </c>
      <c r="Q45" s="77">
        <f t="shared" si="11"/>
        <v>25</v>
      </c>
      <c r="R45" s="77">
        <f t="shared" si="12"/>
        <v>0.05</v>
      </c>
      <c r="S45" s="77">
        <f t="shared" si="12"/>
        <v>0.125</v>
      </c>
      <c r="T45" s="77">
        <f t="shared" si="12"/>
        <v>1.2500000000000001E-2</v>
      </c>
      <c r="U45" s="77">
        <f t="shared" si="12"/>
        <v>2.5</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v>100</v>
      </c>
      <c r="C55" s="115">
        <v>1</v>
      </c>
      <c r="D55" s="116">
        <f>(B55/100)*C55</f>
        <v>1</v>
      </c>
      <c r="E55" s="116">
        <f>G55</f>
        <v>2</v>
      </c>
      <c r="F55" s="115">
        <v>2</v>
      </c>
      <c r="G55" s="116">
        <f>(B55/100)*F55</f>
        <v>2</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3327</v>
      </c>
      <c r="L57" s="8" t="str">
        <f t="shared" si="13"/>
        <v>9784/0273</v>
      </c>
      <c r="M57" s="8">
        <f t="shared" si="13"/>
        <v>1976</v>
      </c>
      <c r="N57" s="8" t="str">
        <f t="shared" si="13"/>
        <v>0566/0656</v>
      </c>
      <c r="O57" s="8">
        <f t="shared" si="13"/>
        <v>2149</v>
      </c>
      <c r="P57" s="8">
        <f t="shared" si="13"/>
        <v>8690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0" t="s">
        <v>4</v>
      </c>
      <c r="B60" s="76">
        <f>C10</f>
        <v>6</v>
      </c>
      <c r="C60" s="76">
        <f t="shared" ref="C60:U60" si="14">D10</f>
        <v>5.8</v>
      </c>
      <c r="D60" s="76">
        <f t="shared" si="14"/>
        <v>6.4</v>
      </c>
      <c r="E60" s="76">
        <f t="shared" si="14"/>
        <v>6.3</v>
      </c>
      <c r="F60" s="76">
        <f t="shared" si="14"/>
        <v>6.1</v>
      </c>
      <c r="G60" s="76">
        <f t="shared" si="14"/>
        <v>5.8</v>
      </c>
      <c r="H60" s="76">
        <f t="shared" si="14"/>
        <v>6.1</v>
      </c>
      <c r="I60" s="76">
        <f t="shared" si="14"/>
        <v>6.9</v>
      </c>
      <c r="J60" s="76">
        <f t="shared" si="14"/>
        <v>5.9</v>
      </c>
      <c r="K60" s="76">
        <f t="shared" si="14"/>
        <v>5</v>
      </c>
      <c r="L60" s="76">
        <f t="shared" si="14"/>
        <v>5.4</v>
      </c>
      <c r="M60" s="76">
        <f t="shared" si="14"/>
        <v>5.6</v>
      </c>
      <c r="N60" s="76">
        <f t="shared" si="14"/>
        <v>5.8</v>
      </c>
      <c r="O60" s="76">
        <f t="shared" si="14"/>
        <v>6.1</v>
      </c>
      <c r="P60" s="76">
        <f t="shared" si="14"/>
        <v>5.8</v>
      </c>
      <c r="Q60" s="76">
        <f t="shared" si="14"/>
        <v>0</v>
      </c>
      <c r="R60" s="76">
        <f t="shared" si="14"/>
        <v>0</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0" t="s">
        <v>135</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9" x14ac:dyDescent="0.3">
      <c r="A63" s="111" t="s">
        <v>157</v>
      </c>
      <c r="B63" s="77">
        <f>$E55*(B62/100)</f>
        <v>5</v>
      </c>
      <c r="C63" s="77">
        <f t="shared" ref="C63:U63" si="16">$E55*(C62/100)</f>
        <v>5</v>
      </c>
      <c r="D63" s="77">
        <f t="shared" si="16"/>
        <v>5</v>
      </c>
      <c r="E63" s="77">
        <f t="shared" si="16"/>
        <v>5</v>
      </c>
      <c r="F63" s="77">
        <f>$E55*(F62/100)</f>
        <v>5</v>
      </c>
      <c r="G63" s="77">
        <f t="shared" si="16"/>
        <v>5</v>
      </c>
      <c r="H63" s="77">
        <f t="shared" si="16"/>
        <v>5</v>
      </c>
      <c r="I63" s="77">
        <f t="shared" si="16"/>
        <v>5</v>
      </c>
      <c r="J63" s="77">
        <f t="shared" si="16"/>
        <v>5</v>
      </c>
      <c r="K63" s="77">
        <f t="shared" si="16"/>
        <v>5</v>
      </c>
      <c r="L63" s="77">
        <f t="shared" si="16"/>
        <v>5</v>
      </c>
      <c r="M63" s="77">
        <f t="shared" si="16"/>
        <v>5</v>
      </c>
      <c r="N63" s="77">
        <f t="shared" si="16"/>
        <v>5</v>
      </c>
      <c r="O63" s="77">
        <f t="shared" si="16"/>
        <v>5</v>
      </c>
      <c r="P63" s="77">
        <f t="shared" si="16"/>
        <v>5</v>
      </c>
      <c r="Q63" s="77">
        <f t="shared" si="16"/>
        <v>0</v>
      </c>
      <c r="R63" s="77">
        <f t="shared" si="16"/>
        <v>0</v>
      </c>
      <c r="S63" s="77">
        <f t="shared" si="16"/>
        <v>0</v>
      </c>
      <c r="T63" s="77">
        <f t="shared" si="16"/>
        <v>0</v>
      </c>
      <c r="U63" s="77">
        <f t="shared" si="16"/>
        <v>0</v>
      </c>
    </row>
    <row r="64" spans="1:35" s="19" customFormat="1" ht="52" x14ac:dyDescent="0.3">
      <c r="A64" s="111" t="s">
        <v>158</v>
      </c>
      <c r="B64" s="77">
        <f>(B59-B60)*B61</f>
        <v>1.2000000000000011</v>
      </c>
      <c r="C64" s="77">
        <f t="shared" ref="C64:U64" si="17">(C59-C60)*C61</f>
        <v>2.4000000000000021</v>
      </c>
      <c r="D64" s="77">
        <f t="shared" si="17"/>
        <v>-1.2000000000000011</v>
      </c>
      <c r="E64" s="77">
        <f t="shared" si="17"/>
        <v>-0.59999999999999787</v>
      </c>
      <c r="F64" s="77">
        <f t="shared" si="17"/>
        <v>0.6000000000000032</v>
      </c>
      <c r="G64" s="77">
        <f t="shared" si="17"/>
        <v>2.4000000000000021</v>
      </c>
      <c r="H64" s="77">
        <f t="shared" si="17"/>
        <v>0.6000000000000032</v>
      </c>
      <c r="I64" s="77">
        <f t="shared" si="17"/>
        <v>-4.2000000000000011</v>
      </c>
      <c r="J64" s="77">
        <f t="shared" si="17"/>
        <v>1.7999999999999989</v>
      </c>
      <c r="K64" s="77">
        <f t="shared" si="17"/>
        <v>7.2000000000000011</v>
      </c>
      <c r="L64" s="77">
        <f t="shared" si="17"/>
        <v>4.7999999999999989</v>
      </c>
      <c r="M64" s="77">
        <f t="shared" si="17"/>
        <v>3.6000000000000032</v>
      </c>
      <c r="N64" s="77">
        <f t="shared" si="17"/>
        <v>2.4000000000000021</v>
      </c>
      <c r="O64" s="77">
        <f t="shared" si="17"/>
        <v>0.6000000000000032</v>
      </c>
      <c r="P64" s="77">
        <f t="shared" si="17"/>
        <v>2.4000000000000021</v>
      </c>
      <c r="Q64" s="77" t="e">
        <f t="shared" si="17"/>
        <v>#N/A</v>
      </c>
      <c r="R64" s="77" t="e">
        <f t="shared" si="17"/>
        <v>#N/A</v>
      </c>
      <c r="S64" s="77" t="e">
        <f t="shared" si="17"/>
        <v>#N/A</v>
      </c>
      <c r="T64" s="77" t="e">
        <f t="shared" si="17"/>
        <v>#N/A</v>
      </c>
      <c r="U64" s="77" t="e">
        <f t="shared" si="17"/>
        <v>#N/A</v>
      </c>
    </row>
    <row r="65" spans="1:21" s="19" customFormat="1" ht="52" x14ac:dyDescent="0.3">
      <c r="A65" s="111" t="s">
        <v>159</v>
      </c>
      <c r="B65" s="77">
        <f>B63-B64</f>
        <v>3.7999999999999989</v>
      </c>
      <c r="C65" s="77">
        <f t="shared" ref="C65:U65" si="18">C63-C64</f>
        <v>2.5999999999999979</v>
      </c>
      <c r="D65" s="77">
        <f t="shared" si="18"/>
        <v>6.2000000000000011</v>
      </c>
      <c r="E65" s="77">
        <f t="shared" si="18"/>
        <v>5.5999999999999979</v>
      </c>
      <c r="F65" s="77">
        <f t="shared" si="18"/>
        <v>4.3999999999999968</v>
      </c>
      <c r="G65" s="77">
        <f t="shared" si="18"/>
        <v>2.5999999999999979</v>
      </c>
      <c r="H65" s="77">
        <f t="shared" si="18"/>
        <v>4.3999999999999968</v>
      </c>
      <c r="I65" s="77">
        <f t="shared" si="18"/>
        <v>9.2000000000000011</v>
      </c>
      <c r="J65" s="77">
        <f t="shared" si="18"/>
        <v>3.2000000000000011</v>
      </c>
      <c r="K65" s="77">
        <f t="shared" si="18"/>
        <v>-2.2000000000000011</v>
      </c>
      <c r="L65" s="77">
        <f t="shared" si="18"/>
        <v>0.20000000000000107</v>
      </c>
      <c r="M65" s="77">
        <f t="shared" si="18"/>
        <v>1.3999999999999968</v>
      </c>
      <c r="N65" s="77">
        <f t="shared" si="18"/>
        <v>2.5999999999999979</v>
      </c>
      <c r="O65" s="77">
        <f t="shared" si="18"/>
        <v>4.3999999999999968</v>
      </c>
      <c r="P65" s="77">
        <f t="shared" si="18"/>
        <v>2.5999999999999979</v>
      </c>
      <c r="Q65" s="77" t="e">
        <f t="shared" si="18"/>
        <v>#N/A</v>
      </c>
      <c r="R65" s="77" t="e">
        <f t="shared" si="18"/>
        <v>#N/A</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lessThan">
      <formula>5</formula>
    </cfRule>
  </conditionalFormatting>
  <conditionalFormatting sqref="I2">
    <cfRule type="cellIs" dxfId="144" priority="10" operator="greaterThan">
      <formula>5000.1</formula>
    </cfRule>
  </conditionalFormatting>
  <conditionalFormatting sqref="I3">
    <cfRule type="cellIs" dxfId="143" priority="9" operator="greaterThan">
      <formula>4.1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K1" zoomScale="90" zoomScaleNormal="90" workbookViewId="0">
      <selection activeCell="J17" sqref="J1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5" t="s">
        <v>41</v>
      </c>
      <c r="B1" s="125"/>
      <c r="C1" s="138" t="str">
        <f>'Dunbia DAF Liquid'!C1:D1</f>
        <v>PAN-014886</v>
      </c>
      <c r="D1" s="139"/>
      <c r="E1" s="93" t="s">
        <v>45</v>
      </c>
      <c r="F1" s="39" t="str">
        <f>'Dunbia DAF Liquid'!F1</f>
        <v>50 ha</v>
      </c>
      <c r="G1" s="121" t="s">
        <v>43</v>
      </c>
      <c r="H1" s="122"/>
      <c r="I1" s="96">
        <v>8</v>
      </c>
      <c r="J1" s="125" t="s">
        <v>154</v>
      </c>
      <c r="K1" s="125"/>
      <c r="L1" s="96">
        <v>14439</v>
      </c>
      <c r="AB1" s="18"/>
      <c r="AC1" s="18"/>
      <c r="AD1" s="30" t="s">
        <v>127</v>
      </c>
      <c r="AE1" s="17"/>
      <c r="AF1" s="17"/>
      <c r="AG1" s="18"/>
      <c r="AH1" s="18"/>
      <c r="AI1" s="40" t="s">
        <v>79</v>
      </c>
      <c r="AJ1" s="41" t="s">
        <v>94</v>
      </c>
      <c r="AK1" s="42" t="s">
        <v>95</v>
      </c>
      <c r="AL1" s="43" t="s">
        <v>126</v>
      </c>
      <c r="AM1" s="43" t="s">
        <v>132</v>
      </c>
      <c r="AN1" s="43" t="s">
        <v>112</v>
      </c>
    </row>
    <row r="2" spans="1:41" ht="13" x14ac:dyDescent="0.3">
      <c r="A2" s="125" t="s">
        <v>87</v>
      </c>
      <c r="B2" s="125"/>
      <c r="C2" s="140" t="str">
        <f>'Dunbia DAF Liquid'!C2:D2</f>
        <v>EPR/GP3792SK</v>
      </c>
      <c r="D2" s="141"/>
      <c r="E2" s="93" t="s">
        <v>109</v>
      </c>
      <c r="F2" s="96" t="s">
        <v>171</v>
      </c>
      <c r="G2" s="123" t="s">
        <v>110</v>
      </c>
      <c r="H2" s="124"/>
      <c r="I2" s="96">
        <v>3403</v>
      </c>
      <c r="J2" s="125" t="s">
        <v>155</v>
      </c>
      <c r="K2" s="125"/>
      <c r="L2" s="96">
        <v>57500</v>
      </c>
      <c r="AB2" s="30" t="s">
        <v>56</v>
      </c>
      <c r="AC2" s="17"/>
      <c r="AD2" s="30" t="s">
        <v>70</v>
      </c>
      <c r="AE2" s="17"/>
      <c r="AF2" s="17"/>
      <c r="AG2" s="44" t="s">
        <v>76</v>
      </c>
      <c r="AH2" s="18"/>
      <c r="AI2" s="45" t="s">
        <v>127</v>
      </c>
      <c r="AJ2" s="46">
        <v>0</v>
      </c>
      <c r="AK2" s="47">
        <v>0</v>
      </c>
      <c r="AL2" s="10">
        <v>0</v>
      </c>
      <c r="AM2" s="11">
        <v>0</v>
      </c>
      <c r="AN2" s="11">
        <v>0</v>
      </c>
    </row>
    <row r="3" spans="1:41" ht="13" x14ac:dyDescent="0.25">
      <c r="A3" s="121" t="s">
        <v>42</v>
      </c>
      <c r="B3" s="122"/>
      <c r="C3" s="140" t="str">
        <f>'Dunbia DAF Liquid'!C3:D3</f>
        <v>ByProduct Recovery Limited</v>
      </c>
      <c r="D3" s="141"/>
      <c r="E3" s="93" t="s">
        <v>108</v>
      </c>
      <c r="F3" s="31" t="s">
        <v>104</v>
      </c>
      <c r="G3" s="121" t="s">
        <v>111</v>
      </c>
      <c r="H3" s="122"/>
      <c r="I3" s="96"/>
      <c r="J3" s="121" t="s">
        <v>156</v>
      </c>
      <c r="K3" s="122"/>
      <c r="L3" s="96">
        <f>(L1/L2)*100</f>
        <v>25.111304347826085</v>
      </c>
      <c r="AB3" s="30" t="s">
        <v>57</v>
      </c>
      <c r="AC3" s="17"/>
      <c r="AD3" s="30" t="s">
        <v>71</v>
      </c>
      <c r="AE3" s="17"/>
      <c r="AF3" s="17"/>
      <c r="AG3" s="44" t="s">
        <v>77</v>
      </c>
      <c r="AH3" s="18"/>
      <c r="AI3" s="48" t="s">
        <v>114</v>
      </c>
      <c r="AJ3" s="49">
        <v>1.7</v>
      </c>
      <c r="AK3" s="50">
        <v>6</v>
      </c>
      <c r="AL3" s="51">
        <v>1</v>
      </c>
      <c r="AM3" s="11">
        <v>6.2</v>
      </c>
      <c r="AN3" s="11" t="s">
        <v>113</v>
      </c>
    </row>
    <row r="4" spans="1:41" ht="13" x14ac:dyDescent="0.25">
      <c r="A4" s="125" t="s">
        <v>0</v>
      </c>
      <c r="B4" s="125"/>
      <c r="C4" s="138" t="str">
        <f>'Dunbia DAF Liquid'!C4:D4</f>
        <v>Bwlchmawr Farm 1</v>
      </c>
      <c r="D4" s="139"/>
      <c r="E4" s="94" t="s">
        <v>1</v>
      </c>
      <c r="F4" s="96" t="s">
        <v>172</v>
      </c>
      <c r="G4" s="121"/>
      <c r="H4" s="122"/>
      <c r="I4" s="39"/>
      <c r="J4" s="121"/>
      <c r="K4" s="122"/>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5" t="s">
        <v>47</v>
      </c>
      <c r="B5" s="125"/>
      <c r="C5" s="138" t="str">
        <f>'Dunbia DAF Liquid'!C5:D5</f>
        <v>Rhiannon Smith</v>
      </c>
      <c r="D5" s="139"/>
      <c r="E5" s="93"/>
      <c r="F5" s="39"/>
      <c r="G5" s="121"/>
      <c r="H5" s="122"/>
      <c r="I5" s="39"/>
      <c r="J5" s="121"/>
      <c r="K5" s="122"/>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0" t="s">
        <v>63</v>
      </c>
      <c r="B7" s="130"/>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25" t="s">
        <v>2</v>
      </c>
      <c r="B8" s="125"/>
      <c r="C8" s="60">
        <f>'Dunbia DAF Liquid'!C8</f>
        <v>2</v>
      </c>
      <c r="D8" s="60">
        <f>'Dunbia DAF Liquid'!D8</f>
        <v>4</v>
      </c>
      <c r="E8" s="60">
        <f>'Dunbia DAF Liquid'!E8</f>
        <v>6</v>
      </c>
      <c r="F8" s="60">
        <f>'Dunbia DAF Liquid'!F8</f>
        <v>7</v>
      </c>
      <c r="G8" s="60">
        <f>'Dunbia DAF Liquid'!G8</f>
        <v>8</v>
      </c>
      <c r="H8" s="60">
        <f>'Dunbia DAF Liquid'!H8</f>
        <v>9</v>
      </c>
      <c r="I8" s="60">
        <f>'Dunbia DAF Liquid'!I8</f>
        <v>10</v>
      </c>
      <c r="J8" s="60">
        <f>'Dunbia DAF Liquid'!J8</f>
        <v>12</v>
      </c>
      <c r="K8" s="60">
        <f>'Dunbia DAF Liquid'!K8</f>
        <v>13</v>
      </c>
      <c r="L8" s="60">
        <f>'Dunbia DAF Liquid'!L8</f>
        <v>3327</v>
      </c>
      <c r="M8" s="60" t="str">
        <f>'Dunbia DAF Liquid'!M8</f>
        <v>9784/0273</v>
      </c>
      <c r="N8" s="60">
        <f>'Dunbia DAF Liquid'!N8</f>
        <v>1976</v>
      </c>
      <c r="O8" s="60" t="str">
        <f>'Dunbia DAF Liquid'!O8</f>
        <v>0566/0656</v>
      </c>
      <c r="P8" s="60">
        <f>'Dunbia DAF Liquid'!P8</f>
        <v>2149</v>
      </c>
      <c r="Q8" s="60">
        <f>'Dunbia DAF Liquid'!Q8</f>
        <v>8690</v>
      </c>
      <c r="R8" s="60">
        <f>'Dunbia DAF Liquid'!R8</f>
        <v>0</v>
      </c>
      <c r="S8" s="60">
        <f>'Dunbia DAF Liquid'!S8</f>
        <v>0</v>
      </c>
      <c r="T8" s="60">
        <f>'Dunbia DAF Liquid'!T8</f>
        <v>0</v>
      </c>
      <c r="U8" s="60">
        <f>'Dunbia DAF Liquid'!U8</f>
        <v>0</v>
      </c>
      <c r="V8" s="60">
        <f>'Dunbia DAF Liquid'!V8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5" t="s">
        <v>3</v>
      </c>
      <c r="B9" s="125"/>
      <c r="C9" s="60" t="str">
        <f>'Dunbia DAF Liquid'!C9</f>
        <v>M</v>
      </c>
      <c r="D9" s="60" t="str">
        <f>'Dunbia DAF Liquid'!D9</f>
        <v>M</v>
      </c>
      <c r="E9" s="60" t="str">
        <f>'Dunbia DAF Liquid'!E9</f>
        <v>M</v>
      </c>
      <c r="F9" s="60" t="str">
        <f>'Dunbia DAF Liquid'!F9</f>
        <v>M</v>
      </c>
      <c r="G9" s="60" t="str">
        <f>'Dunbia DAF Liquid'!G9</f>
        <v>M</v>
      </c>
      <c r="H9" s="60" t="str">
        <f>'Dunbia DAF Liquid'!H9</f>
        <v>M</v>
      </c>
      <c r="I9" s="60" t="str">
        <f>'Dunbia DAF Liquid'!I9</f>
        <v>M</v>
      </c>
      <c r="J9" s="60" t="str">
        <f>'Dunbia DAF Liquid'!J9</f>
        <v>M</v>
      </c>
      <c r="K9" s="60" t="str">
        <f>'Dunbia DAF Liquid'!K9</f>
        <v>M</v>
      </c>
      <c r="L9" s="60" t="str">
        <f>'Dunbia DAF Liquid'!L9</f>
        <v>M</v>
      </c>
      <c r="M9" s="60" t="str">
        <f>'Dunbia DAF Liquid'!M9</f>
        <v>M</v>
      </c>
      <c r="N9" s="60" t="str">
        <f>'Dunbia DAF Liquid'!N9</f>
        <v>M</v>
      </c>
      <c r="O9" s="60" t="str">
        <f>'Dunbia DAF Liquid'!O9</f>
        <v>M</v>
      </c>
      <c r="P9" s="60" t="str">
        <f>'Dunbia DAF Liquid'!P9</f>
        <v>M</v>
      </c>
      <c r="Q9" s="60" t="str">
        <f>'Dunbia DAF Liquid'!Q9</f>
        <v>M</v>
      </c>
      <c r="R9" s="60">
        <f>'Dunbia DAF Liquid'!R9</f>
        <v>0</v>
      </c>
      <c r="S9" s="60">
        <f>'Dunbia DAF Liquid'!S9</f>
        <v>0</v>
      </c>
      <c r="T9" s="60">
        <f>'Dunbia DAF Liquid'!T9</f>
        <v>0</v>
      </c>
      <c r="U9" s="60">
        <f>'Dunbia DAF Liquid'!U9</f>
        <v>0</v>
      </c>
      <c r="V9" s="60">
        <f>'Dunbia DAF Liquid'!V9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25" t="s">
        <v>4</v>
      </c>
      <c r="B10" s="125"/>
      <c r="C10" s="60">
        <f>'Dunbia DAF Liquid'!C10</f>
        <v>6</v>
      </c>
      <c r="D10" s="60">
        <f>'Dunbia DAF Liquid'!D10</f>
        <v>5.8</v>
      </c>
      <c r="E10" s="60">
        <f>'Dunbia DAF Liquid'!E10</f>
        <v>6.4</v>
      </c>
      <c r="F10" s="60">
        <f>'Dunbia DAF Liquid'!F10</f>
        <v>6.3</v>
      </c>
      <c r="G10" s="60">
        <f>'Dunbia DAF Liquid'!G10</f>
        <v>6.1</v>
      </c>
      <c r="H10" s="60">
        <f>'Dunbia DAF Liquid'!H10</f>
        <v>5.8</v>
      </c>
      <c r="I10" s="60">
        <f>'Dunbia DAF Liquid'!I10</f>
        <v>6.1</v>
      </c>
      <c r="J10" s="60">
        <f>'Dunbia DAF Liquid'!J10</f>
        <v>6.9</v>
      </c>
      <c r="K10" s="60">
        <f>'Dunbia DAF Liquid'!K10</f>
        <v>5.9</v>
      </c>
      <c r="L10" s="60">
        <f>'Dunbia DAF Liquid'!L10</f>
        <v>5</v>
      </c>
      <c r="M10" s="60">
        <f>'Dunbia DAF Liquid'!M10</f>
        <v>5.4</v>
      </c>
      <c r="N10" s="60">
        <f>'Dunbia DAF Liquid'!N10</f>
        <v>5.6</v>
      </c>
      <c r="O10" s="60">
        <f>'Dunbia DAF Liquid'!O10</f>
        <v>5.8</v>
      </c>
      <c r="P10" s="60">
        <f>'Dunbia DAF Liquid'!P10</f>
        <v>6.1</v>
      </c>
      <c r="Q10" s="60">
        <f>'Dunbia DAF Liquid'!Q10</f>
        <v>5.8</v>
      </c>
      <c r="R10" s="60">
        <f>'Dunbia DAF Liquid'!R10</f>
        <v>0</v>
      </c>
      <c r="S10" s="60">
        <f>'Dunbia DAF Liquid'!S10</f>
        <v>0</v>
      </c>
      <c r="T10" s="60">
        <f>'Dunbia DAF Liquid'!T10</f>
        <v>0</v>
      </c>
      <c r="U10" s="60">
        <f>'Dunbia DAF Liquid'!U10</f>
        <v>0</v>
      </c>
      <c r="V10" s="60">
        <f>'Dunbia DAF Liquid'!V10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5" t="s">
        <v>5</v>
      </c>
      <c r="B11" s="125"/>
      <c r="C11" s="60">
        <f>'Dunbia DAF Liquid'!C11</f>
        <v>0</v>
      </c>
      <c r="D11" s="60">
        <f>'Dunbia DAF Liquid'!D11</f>
        <v>0</v>
      </c>
      <c r="E11" s="60">
        <f>'Dunbia DAF Liquid'!E11</f>
        <v>3</v>
      </c>
      <c r="F11" s="60">
        <f>'Dunbia DAF Liquid'!F11</f>
        <v>0</v>
      </c>
      <c r="G11" s="60">
        <f>'Dunbia DAF Liquid'!G11</f>
        <v>0</v>
      </c>
      <c r="H11" s="60">
        <f>'Dunbia DAF Liquid'!H11</f>
        <v>0</v>
      </c>
      <c r="I11" s="60">
        <f>'Dunbia DAF Liquid'!I11</f>
        <v>0</v>
      </c>
      <c r="J11" s="60">
        <f>'Dunbia DAF Liquid'!J11</f>
        <v>0</v>
      </c>
      <c r="K11" s="60">
        <f>'Dunbia DAF Liquid'!K11</f>
        <v>0</v>
      </c>
      <c r="L11" s="60">
        <f>'Dunbia DAF Liquid'!L11</f>
        <v>2</v>
      </c>
      <c r="M11" s="60">
        <f>'Dunbia DAF Liquid'!M11</f>
        <v>2</v>
      </c>
      <c r="N11" s="60">
        <f>'Dunbia DAF Liquid'!N11</f>
        <v>4</v>
      </c>
      <c r="O11" s="60">
        <f>'Dunbia DAF Liquid'!O11</f>
        <v>3</v>
      </c>
      <c r="P11" s="60">
        <f>'Dunbia DAF Liquid'!P11</f>
        <v>2</v>
      </c>
      <c r="Q11" s="60">
        <f>'Dunbia DAF Liquid'!Q11</f>
        <v>3</v>
      </c>
      <c r="R11" s="60">
        <f>'Dunbia DAF Liquid'!R11</f>
        <v>0</v>
      </c>
      <c r="S11" s="60">
        <f>'Dunbia DAF Liquid'!S11</f>
        <v>0</v>
      </c>
      <c r="T11" s="60">
        <f>'Dunbia DAF Liquid'!T11</f>
        <v>0</v>
      </c>
      <c r="U11" s="60">
        <f>'Dunbia DAF Liquid'!U11</f>
        <v>0</v>
      </c>
      <c r="V11" s="60">
        <f>'Dunbia DAF Liquid'!V11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5" t="s">
        <v>6</v>
      </c>
      <c r="B12" s="125"/>
      <c r="C12" s="60">
        <f>'Dunbia DAF Liquid'!C12</f>
        <v>0</v>
      </c>
      <c r="D12" s="60">
        <f>'Dunbia DAF Liquid'!D12</f>
        <v>2</v>
      </c>
      <c r="E12" s="60">
        <f>'Dunbia DAF Liquid'!E12</f>
        <v>4</v>
      </c>
      <c r="F12" s="60">
        <f>'Dunbia DAF Liquid'!F12</f>
        <v>2</v>
      </c>
      <c r="G12" s="60">
        <f>'Dunbia DAF Liquid'!G12</f>
        <v>2</v>
      </c>
      <c r="H12" s="60">
        <f>'Dunbia DAF Liquid'!H12</f>
        <v>1</v>
      </c>
      <c r="I12" s="60">
        <f>'Dunbia DAF Liquid'!I12</f>
        <v>1</v>
      </c>
      <c r="J12" s="60">
        <f>'Dunbia DAF Liquid'!J12</f>
        <v>2</v>
      </c>
      <c r="K12" s="60">
        <f>'Dunbia DAF Liquid'!K12</f>
        <v>2</v>
      </c>
      <c r="L12" s="60">
        <f>'Dunbia DAF Liquid'!L12</f>
        <v>2</v>
      </c>
      <c r="M12" s="60">
        <f>'Dunbia DAF Liquid'!M12</f>
        <v>1</v>
      </c>
      <c r="N12" s="60">
        <f>'Dunbia DAF Liquid'!N12</f>
        <v>2</v>
      </c>
      <c r="O12" s="60">
        <f>'Dunbia DAF Liquid'!O12</f>
        <v>2</v>
      </c>
      <c r="P12" s="60">
        <f>'Dunbia DAF Liquid'!P12</f>
        <v>1</v>
      </c>
      <c r="Q12" s="60">
        <f>'Dunbia DAF Liquid'!Q12</f>
        <v>1</v>
      </c>
      <c r="R12" s="60">
        <f>'Dunbia DAF Liquid'!R12</f>
        <v>0</v>
      </c>
      <c r="S12" s="60">
        <f>'Dunbia DAF Liquid'!S12</f>
        <v>0</v>
      </c>
      <c r="T12" s="60">
        <f>'Dunbia DAF Liquid'!T12</f>
        <v>0</v>
      </c>
      <c r="U12" s="60">
        <f>'Dunbia DAF Liquid'!U12</f>
        <v>0</v>
      </c>
      <c r="V12" s="60">
        <f>'Dunbia DAF Liquid'!V12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5" t="s">
        <v>7</v>
      </c>
      <c r="B13" s="125"/>
      <c r="C13" s="60">
        <f>'Dunbia DAF Liquid'!C13</f>
        <v>3</v>
      </c>
      <c r="D13" s="60">
        <f>'Dunbia DAF Liquid'!D13</f>
        <v>3</v>
      </c>
      <c r="E13" s="60">
        <f>'Dunbia DAF Liquid'!E13</f>
        <v>4</v>
      </c>
      <c r="F13" s="60">
        <f>'Dunbia DAF Liquid'!F13</f>
        <v>3</v>
      </c>
      <c r="G13" s="60">
        <f>'Dunbia DAF Liquid'!G13</f>
        <v>3</v>
      </c>
      <c r="H13" s="60">
        <f>'Dunbia DAF Liquid'!H13</f>
        <v>2</v>
      </c>
      <c r="I13" s="60">
        <f>'Dunbia DAF Liquid'!I13</f>
        <v>2</v>
      </c>
      <c r="J13" s="60">
        <f>'Dunbia DAF Liquid'!J13</f>
        <v>3</v>
      </c>
      <c r="K13" s="60">
        <f>'Dunbia DAF Liquid'!K13</f>
        <v>3</v>
      </c>
      <c r="L13" s="60">
        <f>'Dunbia DAF Liquid'!L13</f>
        <v>3</v>
      </c>
      <c r="M13" s="60">
        <f>'Dunbia DAF Liquid'!M13</f>
        <v>2</v>
      </c>
      <c r="N13" s="60">
        <f>'Dunbia DAF Liquid'!N13</f>
        <v>2</v>
      </c>
      <c r="O13" s="60">
        <f>'Dunbia DAF Liquid'!O13</f>
        <v>2</v>
      </c>
      <c r="P13" s="60">
        <f>'Dunbia DAF Liquid'!P13</f>
        <v>2</v>
      </c>
      <c r="Q13" s="60">
        <f>'Dunbia DAF Liquid'!Q13</f>
        <v>2</v>
      </c>
      <c r="R13" s="60">
        <f>'Dunbia DAF Liquid'!R13</f>
        <v>0</v>
      </c>
      <c r="S13" s="60">
        <f>'Dunbia DAF Liquid'!S13</f>
        <v>0</v>
      </c>
      <c r="T13" s="60">
        <f>'Dunbia DAF Liquid'!T13</f>
        <v>0</v>
      </c>
      <c r="U13" s="60">
        <f>'Dunbia DAF Liquid'!U13</f>
        <v>0</v>
      </c>
      <c r="V13" s="60">
        <f>'Dunbia DAF Liquid'!V13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4" t="s">
        <v>8</v>
      </c>
      <c r="B14" s="134"/>
      <c r="C14" s="101" t="str">
        <f>'Dunbia DAF Liquid'!C14</f>
        <v xml:space="preserve">Grass Silage (25% DM) </v>
      </c>
      <c r="D14" s="101" t="str">
        <f>'Dunbia DAF Liquid'!D14</f>
        <v xml:space="preserve">Grass Silage (25% DM) </v>
      </c>
      <c r="E14" s="101" t="str">
        <f>'Dunbia DAF Liquid'!E14</f>
        <v xml:space="preserve">Grass Silage (25% DM) </v>
      </c>
      <c r="F14" s="101" t="str">
        <f>'Dunbia DAF Liquid'!F14</f>
        <v xml:space="preserve">Grass Silage (25% DM) </v>
      </c>
      <c r="G14" s="101" t="str">
        <f>'Dunbia DAF Liquid'!G14</f>
        <v xml:space="preserve">Grass Silage (25% DM) </v>
      </c>
      <c r="H14" s="101" t="str">
        <f>'Dunbia DAF Liquid'!H14</f>
        <v xml:space="preserve">Grass Silage (25% DM) </v>
      </c>
      <c r="I14" s="101" t="str">
        <f>'Dunbia DAF Liquid'!I14</f>
        <v xml:space="preserve">Grass Silage (25% DM) </v>
      </c>
      <c r="J14" s="101" t="str">
        <f>'Dunbia DAF Liquid'!J14</f>
        <v xml:space="preserve">Grass Silage (25% DM) </v>
      </c>
      <c r="K14" s="101" t="str">
        <f>'Dunbia DAF Liquid'!K14</f>
        <v xml:space="preserve">Grass Silage (25% DM) </v>
      </c>
      <c r="L14" s="101" t="str">
        <f>'Dunbia DAF Liquid'!L14</f>
        <v xml:space="preserve">Grass Silage (25% DM) </v>
      </c>
      <c r="M14" s="101" t="str">
        <f>'Dunbia DAF Liquid'!M14</f>
        <v xml:space="preserve">Grass Silage (25% DM) </v>
      </c>
      <c r="N14" s="101" t="str">
        <f>'Dunbia DAF Liquid'!N14</f>
        <v xml:space="preserve">Grass Silage (25% DM) </v>
      </c>
      <c r="O14" s="101" t="str">
        <f>'Dunbia DAF Liquid'!O14</f>
        <v xml:space="preserve">Grass Silage (25% DM) </v>
      </c>
      <c r="P14" s="101" t="str">
        <f>'Dunbia DAF Liquid'!P14</f>
        <v xml:space="preserve">Grass Silage (25% DM) </v>
      </c>
      <c r="Q14" s="101" t="str">
        <f>'Dunbia DAF Liquid'!Q14</f>
        <v xml:space="preserve">Grass Silage (25% DM) </v>
      </c>
      <c r="R14" s="101">
        <f>'Dunbia DAF Liquid'!R14</f>
        <v>0</v>
      </c>
      <c r="S14" s="101">
        <f>'Dunbia DAF Liquid'!S14</f>
        <v>0</v>
      </c>
      <c r="T14" s="101">
        <f>'Dunbia DAF Liquid'!T14</f>
        <v>0</v>
      </c>
      <c r="U14" s="101">
        <f>'Dunbia DAF Liquid'!U14</f>
        <v>0</v>
      </c>
      <c r="V14" s="101">
        <f>'Dunbia DAF Liquid'!V14</f>
        <v>0</v>
      </c>
      <c r="AD14" s="30" t="s">
        <v>139</v>
      </c>
      <c r="AE14" s="30">
        <v>6</v>
      </c>
      <c r="AI14" s="53" t="s">
        <v>120</v>
      </c>
      <c r="AJ14" s="54">
        <v>0.8</v>
      </c>
      <c r="AK14" s="55">
        <v>1.7</v>
      </c>
      <c r="AL14" s="11">
        <v>12</v>
      </c>
      <c r="AM14" s="11">
        <v>6.7</v>
      </c>
      <c r="AN14" s="11" t="s">
        <v>136</v>
      </c>
    </row>
    <row r="15" spans="1:41" ht="13" x14ac:dyDescent="0.25">
      <c r="A15" s="133" t="s">
        <v>9</v>
      </c>
      <c r="B15" s="133"/>
      <c r="C15" s="60">
        <f>'Dunbia DAF Liquid'!C15</f>
        <v>38</v>
      </c>
      <c r="D15" s="60">
        <f>'Dunbia DAF Liquid'!D15</f>
        <v>38</v>
      </c>
      <c r="E15" s="60">
        <f>'Dunbia DAF Liquid'!E15</f>
        <v>38</v>
      </c>
      <c r="F15" s="60">
        <f>'Dunbia DAF Liquid'!F15</f>
        <v>38</v>
      </c>
      <c r="G15" s="60">
        <f>'Dunbia DAF Liquid'!G15</f>
        <v>38</v>
      </c>
      <c r="H15" s="60">
        <f>'Dunbia DAF Liquid'!H15</f>
        <v>38</v>
      </c>
      <c r="I15" s="60">
        <f>'Dunbia DAF Liquid'!I15</f>
        <v>38</v>
      </c>
      <c r="J15" s="60">
        <f>'Dunbia DAF Liquid'!J15</f>
        <v>38</v>
      </c>
      <c r="K15" s="60">
        <f>'Dunbia DAF Liquid'!K15</f>
        <v>38</v>
      </c>
      <c r="L15" s="60">
        <f>'Dunbia DAF Liquid'!L15</f>
        <v>38</v>
      </c>
      <c r="M15" s="60">
        <f>'Dunbia DAF Liquid'!M15</f>
        <v>38</v>
      </c>
      <c r="N15" s="60">
        <f>'Dunbia DAF Liquid'!N15</f>
        <v>38</v>
      </c>
      <c r="O15" s="60">
        <f>'Dunbia DAF Liquid'!O15</f>
        <v>38</v>
      </c>
      <c r="P15" s="60">
        <f>'Dunbia DAF Liquid'!P15</f>
        <v>38</v>
      </c>
      <c r="Q15" s="60">
        <f>'Dunbia DAF Liquid'!Q15</f>
        <v>38</v>
      </c>
      <c r="R15" s="60">
        <f>'Dunbia DAF Liquid'!R15</f>
        <v>0</v>
      </c>
      <c r="S15" s="60">
        <f>'Dunbia DAF Liquid'!S15</f>
        <v>0</v>
      </c>
      <c r="T15" s="60">
        <f>'Dunbia DAF Liquid'!T15</f>
        <v>0</v>
      </c>
      <c r="U15" s="60">
        <f>'Dunbia DAF Liquid'!U15</f>
        <v>0</v>
      </c>
      <c r="V15" s="60">
        <f>'Dunbia DAF Liquid'!V15</f>
        <v>0</v>
      </c>
      <c r="AD15" s="30" t="s">
        <v>145</v>
      </c>
      <c r="AE15" s="30">
        <v>7</v>
      </c>
      <c r="AI15" s="53" t="s">
        <v>101</v>
      </c>
      <c r="AJ15" s="62">
        <v>1.8</v>
      </c>
      <c r="AK15" s="55">
        <v>5.4</v>
      </c>
      <c r="AL15" s="11">
        <v>13</v>
      </c>
      <c r="AM15" s="11">
        <v>6.7</v>
      </c>
      <c r="AN15" s="11" t="s">
        <v>136</v>
      </c>
    </row>
    <row r="16" spans="1:41" ht="13.5" thickBot="1" x14ac:dyDescent="0.3">
      <c r="A16" s="135" t="s">
        <v>44</v>
      </c>
      <c r="B16" s="135"/>
      <c r="C16" s="102" t="str">
        <f>'Dunbia DAF Liquid'!C16</f>
        <v>Medium/Clay</v>
      </c>
      <c r="D16" s="102" t="str">
        <f>'Dunbia DAF Liquid'!D16</f>
        <v>Medium/Clay</v>
      </c>
      <c r="E16" s="102" t="str">
        <f>'Dunbia DAF Liquid'!E16</f>
        <v>Medium/Clay</v>
      </c>
      <c r="F16" s="102" t="str">
        <f>'Dunbia DAF Liquid'!F16</f>
        <v>Medium/Clay</v>
      </c>
      <c r="G16" s="102" t="str">
        <f>'Dunbia DAF Liquid'!G16</f>
        <v>Medium/Clay</v>
      </c>
      <c r="H16" s="102" t="str">
        <f>'Dunbia DAF Liquid'!H16</f>
        <v>Medium/Clay</v>
      </c>
      <c r="I16" s="102" t="str">
        <f>'Dunbia DAF Liquid'!I16</f>
        <v>Medium/Clay</v>
      </c>
      <c r="J16" s="102" t="str">
        <f>'Dunbia DAF Liquid'!J16</f>
        <v>Medium/Clay</v>
      </c>
      <c r="K16" s="102" t="str">
        <f>'Dunbia DAF Liquid'!K16</f>
        <v>Medium/Clay</v>
      </c>
      <c r="L16" s="102" t="str">
        <f>'Dunbia DAF Liquid'!L16</f>
        <v>Medium/Clay</v>
      </c>
      <c r="M16" s="102" t="str">
        <f>'Dunbia DAF Liquid'!M16</f>
        <v>Medium/Clay</v>
      </c>
      <c r="N16" s="102" t="str">
        <f>'Dunbia DAF Liquid'!N16</f>
        <v>Medium/Clay</v>
      </c>
      <c r="O16" s="102" t="str">
        <f>'Dunbia DAF Liquid'!O16</f>
        <v>Medium/Clay</v>
      </c>
      <c r="P16" s="102" t="str">
        <f>'Dunbia DAF Liquid'!P16</f>
        <v>Medium/Clay</v>
      </c>
      <c r="Q16" s="102" t="str">
        <f>'Dunbia DAF Liquid'!Q16</f>
        <v>Medium/Clay</v>
      </c>
      <c r="R16" s="102">
        <f>'Dunbia DAF Liquid'!R16</f>
        <v>0</v>
      </c>
      <c r="S16" s="102">
        <f>'Dunbia DAF Liquid'!S16</f>
        <v>0</v>
      </c>
      <c r="T16" s="102">
        <f>'Dunbia DAF Liquid'!T16</f>
        <v>0</v>
      </c>
      <c r="U16" s="102">
        <f>'Dunbia DAF Liquid'!U16</f>
        <v>0</v>
      </c>
      <c r="V16" s="102">
        <f>'Dunbia DAF Liquid'!V16</f>
        <v>0</v>
      </c>
      <c r="AD16" s="52" t="s">
        <v>146</v>
      </c>
      <c r="AE16" s="30">
        <v>8</v>
      </c>
      <c r="AI16" s="53" t="s">
        <v>119</v>
      </c>
      <c r="AJ16" s="54">
        <v>8</v>
      </c>
      <c r="AK16" s="55">
        <v>5.5</v>
      </c>
      <c r="AL16" s="12">
        <v>14</v>
      </c>
      <c r="AM16" s="11">
        <v>6.7</v>
      </c>
      <c r="AN16" s="11" t="s">
        <v>136</v>
      </c>
    </row>
    <row r="17" spans="1:40" ht="13" x14ac:dyDescent="0.25">
      <c r="A17" s="131" t="s">
        <v>69</v>
      </c>
      <c r="B17" s="132"/>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9" t="s">
        <v>23</v>
      </c>
      <c r="B18" s="130"/>
      <c r="C18" s="16">
        <f>$D31</f>
        <v>201.55072499999997</v>
      </c>
      <c r="D18" s="16">
        <f>$D32</f>
        <v>201.55072499999997</v>
      </c>
      <c r="E18" s="16">
        <f>$D33</f>
        <v>71.135549999999995</v>
      </c>
      <c r="F18" s="16">
        <f>$D34</f>
        <v>201.55072499999997</v>
      </c>
      <c r="G18" s="16">
        <f>$D35</f>
        <v>201.55072499999997</v>
      </c>
      <c r="H18" s="16">
        <f>$D36</f>
        <v>201.55072499999997</v>
      </c>
      <c r="I18" s="16">
        <f>$D37</f>
        <v>201.55072499999997</v>
      </c>
      <c r="J18" s="16">
        <f>$D38</f>
        <v>201.55072499999997</v>
      </c>
      <c r="K18" s="16">
        <f>$D39</f>
        <v>201.55072499999997</v>
      </c>
      <c r="L18" s="16">
        <f>$D40</f>
        <v>71.135549999999995</v>
      </c>
      <c r="M18" s="16">
        <f>$D41</f>
        <v>71.135549999999995</v>
      </c>
      <c r="N18" s="16">
        <f>$D42</f>
        <v>71.135549999999995</v>
      </c>
      <c r="O18" s="16">
        <f>$D43</f>
        <v>71.135549999999995</v>
      </c>
      <c r="P18" s="16">
        <f>$D44</f>
        <v>71.135549999999995</v>
      </c>
      <c r="Q18" s="16">
        <f>$D45</f>
        <v>71.135549999999995</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9" t="s">
        <v>90</v>
      </c>
      <c r="B19" s="130"/>
      <c r="C19" s="16">
        <f>C18-C17</f>
        <v>136.95072499999998</v>
      </c>
      <c r="D19" s="16">
        <f t="shared" ref="D19:V19" si="1">D18-D17</f>
        <v>136.95072499999998</v>
      </c>
      <c r="E19" s="16">
        <f t="shared" si="1"/>
        <v>6.5355500000000006</v>
      </c>
      <c r="F19" s="16">
        <f t="shared" si="1"/>
        <v>136.95072499999998</v>
      </c>
      <c r="G19" s="16">
        <f t="shared" si="1"/>
        <v>136.95072499999998</v>
      </c>
      <c r="H19" s="16">
        <f t="shared" si="1"/>
        <v>136.95072499999998</v>
      </c>
      <c r="I19" s="16">
        <f t="shared" si="1"/>
        <v>136.95072499999998</v>
      </c>
      <c r="J19" s="16">
        <f t="shared" si="1"/>
        <v>136.95072499999998</v>
      </c>
      <c r="K19" s="16">
        <f t="shared" si="1"/>
        <v>136.95072499999998</v>
      </c>
      <c r="L19" s="16">
        <f t="shared" si="1"/>
        <v>6.5355500000000006</v>
      </c>
      <c r="M19" s="16">
        <f t="shared" si="1"/>
        <v>6.5355500000000006</v>
      </c>
      <c r="N19" s="16">
        <f t="shared" si="1"/>
        <v>6.5355500000000006</v>
      </c>
      <c r="O19" s="16">
        <f t="shared" si="1"/>
        <v>6.5355500000000006</v>
      </c>
      <c r="P19" s="16">
        <f t="shared" si="1"/>
        <v>6.5355500000000006</v>
      </c>
      <c r="Q19" s="16">
        <f t="shared" si="1"/>
        <v>6.5355500000000006</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7" t="s">
        <v>91</v>
      </c>
      <c r="B20" s="128"/>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INCREASE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1" t="s">
        <v>88</v>
      </c>
      <c r="B21" s="132"/>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9" t="s">
        <v>89</v>
      </c>
      <c r="B22" s="130"/>
      <c r="C22" s="16">
        <f>$E31</f>
        <v>14.888498000000004</v>
      </c>
      <c r="D22" s="16">
        <f>$E32</f>
        <v>14.888498000000004</v>
      </c>
      <c r="E22" s="16">
        <f>$E33</f>
        <v>5.2547640000000015</v>
      </c>
      <c r="F22" s="16">
        <f>$E34</f>
        <v>14.888498000000004</v>
      </c>
      <c r="G22" s="16">
        <f>$E35</f>
        <v>14.888498000000004</v>
      </c>
      <c r="H22" s="16">
        <f>$E36</f>
        <v>14.888498000000004</v>
      </c>
      <c r="I22" s="16">
        <f>$E37</f>
        <v>14.888498000000004</v>
      </c>
      <c r="J22" s="16">
        <f>$E38</f>
        <v>14.888498000000004</v>
      </c>
      <c r="K22" s="16">
        <f>$E39</f>
        <v>14.888498000000004</v>
      </c>
      <c r="L22" s="16">
        <f>$E40</f>
        <v>5.2547640000000015</v>
      </c>
      <c r="M22" s="16">
        <f>$E41</f>
        <v>5.2547640000000015</v>
      </c>
      <c r="N22" s="16">
        <f>$E42</f>
        <v>5.2547640000000015</v>
      </c>
      <c r="O22" s="16">
        <f>$E43</f>
        <v>5.2547640000000015</v>
      </c>
      <c r="P22" s="16">
        <f>$E44</f>
        <v>5.2547640000000015</v>
      </c>
      <c r="Q22" s="16">
        <f>$E45</f>
        <v>5.2547640000000015</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9" t="s">
        <v>92</v>
      </c>
      <c r="B23" s="130"/>
      <c r="C23" s="16">
        <f>C22-C21</f>
        <v>-213.111502</v>
      </c>
      <c r="D23" s="16">
        <f t="shared" ref="D23:V23" si="3">D22-D21</f>
        <v>-213.111502</v>
      </c>
      <c r="E23" s="16">
        <f t="shared" si="3"/>
        <v>-222.74523600000001</v>
      </c>
      <c r="F23" s="16">
        <f t="shared" si="3"/>
        <v>-213.111502</v>
      </c>
      <c r="G23" s="16">
        <f t="shared" si="3"/>
        <v>-213.111502</v>
      </c>
      <c r="H23" s="16">
        <f t="shared" si="3"/>
        <v>-213.111502</v>
      </c>
      <c r="I23" s="16">
        <f t="shared" si="3"/>
        <v>-213.111502</v>
      </c>
      <c r="J23" s="16">
        <f t="shared" si="3"/>
        <v>-213.111502</v>
      </c>
      <c r="K23" s="16">
        <f t="shared" si="3"/>
        <v>-213.111502</v>
      </c>
      <c r="L23" s="16">
        <f t="shared" si="3"/>
        <v>-222.74523600000001</v>
      </c>
      <c r="M23" s="16">
        <f t="shared" si="3"/>
        <v>-222.74523600000001</v>
      </c>
      <c r="N23" s="16">
        <f t="shared" si="3"/>
        <v>-222.74523600000001</v>
      </c>
      <c r="O23" s="16">
        <f t="shared" si="3"/>
        <v>-222.74523600000001</v>
      </c>
      <c r="P23" s="16">
        <f t="shared" si="3"/>
        <v>-222.74523600000001</v>
      </c>
      <c r="Q23" s="16">
        <f t="shared" si="3"/>
        <v>-222.74523600000001</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t="s">
        <v>57</v>
      </c>
      <c r="D27" s="106" t="s">
        <v>57</v>
      </c>
      <c r="E27" s="106" t="s">
        <v>57</v>
      </c>
      <c r="F27" s="106" t="s">
        <v>57</v>
      </c>
      <c r="G27" s="106" t="s">
        <v>55</v>
      </c>
      <c r="H27" s="106" t="s">
        <v>55</v>
      </c>
      <c r="I27" s="106" t="s">
        <v>55</v>
      </c>
      <c r="J27" s="106" t="s">
        <v>55</v>
      </c>
      <c r="K27" s="106" t="s">
        <v>55</v>
      </c>
      <c r="L27" s="106" t="s">
        <v>55</v>
      </c>
      <c r="M27" s="106" t="s">
        <v>55</v>
      </c>
      <c r="N27" s="106"/>
      <c r="O27" s="106"/>
      <c r="P27" s="106" t="s">
        <v>57</v>
      </c>
      <c r="Q27" s="106" t="s">
        <v>57</v>
      </c>
      <c r="R27" s="106" t="s">
        <v>55</v>
      </c>
      <c r="S27" s="106" t="s">
        <v>55</v>
      </c>
      <c r="T27" s="106" t="s">
        <v>55</v>
      </c>
      <c r="U27" s="106" t="s">
        <v>55</v>
      </c>
    </row>
    <row r="28" spans="1:40" s="57" customFormat="1" x14ac:dyDescent="0.35">
      <c r="A28" s="107"/>
      <c r="B28" s="24">
        <v>23</v>
      </c>
      <c r="C28" s="15">
        <v>5.75</v>
      </c>
      <c r="D28" s="15">
        <v>2.25</v>
      </c>
      <c r="E28" s="15">
        <v>0.316</v>
      </c>
      <c r="F28" s="15">
        <v>0.17499999999999999</v>
      </c>
      <c r="G28" s="15">
        <v>60.4</v>
      </c>
      <c r="H28" s="15">
        <v>202</v>
      </c>
      <c r="I28" s="15">
        <v>4.28</v>
      </c>
      <c r="J28" s="15">
        <v>0.112</v>
      </c>
      <c r="K28" s="23">
        <v>0.1</v>
      </c>
      <c r="L28" s="15">
        <v>5.53</v>
      </c>
      <c r="M28" s="15">
        <v>9.8699999999999992</v>
      </c>
      <c r="N28" s="15"/>
      <c r="O28" s="15"/>
      <c r="P28" s="15">
        <v>0.623</v>
      </c>
      <c r="Q28" s="15">
        <v>0.38</v>
      </c>
      <c r="R28" s="15">
        <v>0.79100000000000004</v>
      </c>
      <c r="S28" s="15">
        <v>0.86199999999999999</v>
      </c>
      <c r="T28" s="15">
        <v>2.04</v>
      </c>
      <c r="U28" s="15">
        <v>15.8</v>
      </c>
    </row>
    <row r="29" spans="1:40" s="7" customFormat="1" ht="28" x14ac:dyDescent="0.35">
      <c r="A29" s="13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17</v>
      </c>
      <c r="C31" s="77">
        <f>IF(C$27="%w/w SAR",((C$28*10)*$B31),IF(C$27="%w/w DM",(((C$28*10)*($B$28/100))*$B31),IF(C$27="kg/t SAR",(C$28*$B31),IF(C$27="kg/t DM",((C$28*($B$28/100))*$B31),IF(C$27="mg/kg SAR",((C$28*0.001)*$B31),IF(C$27="mg/kg DM",(((C$28*0.001)*($B$28/100))*$B31),0))))))</f>
        <v>224.82500000000002</v>
      </c>
      <c r="D31" s="77">
        <f>(IF(D$27="%w/w SAR",((D$28*10)*$B31),IF(D$27="%w/w DM",(((D$28*10)*($B$28/100))*$B31),IF(D$27="kg/t SAR",(D$28*$B31),IF(D$27="kg/t DM",((D$28*($B$28/100))*$B31),IF(D$27="mg/kg SAR",((D$28*0.001)*$B31),IF(D$27="mg/kg DM",(((D$28*0.001)*($B$28/100))*$B31),"0")))))))*2.291</f>
        <v>201.55072499999997</v>
      </c>
      <c r="E31" s="77">
        <f>(IF(E$27="%w/w SAR",((E$28*10)*$B31),IF(E$27="%w/w DM",(((E$28*10)*($B$28/100))*$B31),IF(E$27="kg/t SAR",(E$28*$B31),IF(E$27="kg/t DM",((E$28*($B$28/100))*$B31),IF(E$27="mg/kg SAR",((E$28*0.001)*$B31),IF(E$27="mg/kg DM",(((E$28*0.001)*($B$28/100))*$B31),"0")))))))*1.205</f>
        <v>14.888498000000004</v>
      </c>
      <c r="F31" s="77">
        <f>(IF(F$27="%w/w SAR",((F$28*10)*$B31),IF(F$27="%w/w DM",(((F$28*10)*($B$28/100))*$B31),IF(F$27="kg/t SAR",(F$28*$B31),IF(F$27="kg/t DM",((F$28*($B$28/100))*$B31),IF(F$27="mg/kg SAR",((F$28*0.001)*$B31),IF(F$27="mg/kg DM",(((F$28*0.001)*($B$28/100))*$B31),"0")))))))*1.658</f>
        <v>11.344865</v>
      </c>
      <c r="G31" s="77">
        <f t="shared" ref="G31:P46" si="5">IF(G$27="%w/w SAR",((G$28*10)*$B31),IF(G$27="%w/w DM",(((G$28*10)*($B$28/100))*$B31),IF(G$27="kg/t SAR",(G$28*$B31),IF(G$27="kg/t DM",((G$28*($B$28/100))*$B31),IF(G$27="mg/kg SAR",((G$28*0.001)*$B31),IF(G$27="mg/kg DM",(((G$28*0.001)*($B$28/100))*$B31),0))))))</f>
        <v>0.23616400000000004</v>
      </c>
      <c r="H31" s="77">
        <f t="shared" si="5"/>
        <v>0.78982000000000019</v>
      </c>
      <c r="I31" s="77">
        <f t="shared" si="5"/>
        <v>1.6734800000000001E-2</v>
      </c>
      <c r="J31" s="77">
        <f t="shared" si="5"/>
        <v>4.3792000000000001E-4</v>
      </c>
      <c r="K31" s="77">
        <f t="shared" si="5"/>
        <v>3.9100000000000007E-4</v>
      </c>
      <c r="L31" s="77">
        <f t="shared" si="5"/>
        <v>2.1622300000000001E-2</v>
      </c>
      <c r="M31" s="77">
        <f t="shared" si="5"/>
        <v>3.8591699999999993E-2</v>
      </c>
      <c r="N31" s="77">
        <f t="shared" si="5"/>
        <v>0</v>
      </c>
      <c r="O31" s="77">
        <f t="shared" si="5"/>
        <v>0</v>
      </c>
      <c r="P31" s="77">
        <f t="shared" si="5"/>
        <v>24.359300000000001</v>
      </c>
      <c r="Q31" s="77">
        <f>(IF(Q$27="%w/w SAR",((Q$28*10)*$B31),IF(Q$27="%w/w DM",(((Q$28*10)*($B$28/100))*$B31),IF(Q$27="kg/t SAR",(Q$28*$B31),IF(Q$27="kg/t DM",((Q$28*($B$28/100))*$B31),IF(Q$27="mg/kg SAR",((Q$28*0.001)*$B31),IF(Q$27="mg/kg DM",(((Q$28*0.001)*($B$28/100))*$B31),0)))))))*2.5</f>
        <v>37.145000000000003</v>
      </c>
      <c r="R31" s="77">
        <f>IF(R$27="%w/w SAR",((R$28*10)*$B31),IF(R$27="%w/w DM",(((R$28*10)*($B$28/100))*$B31),IF(R$27="kg/t SAR",(R$28*$B31),IF(R$27="kg/t DM",((R$28*($B$28/100))*$B31),IF(R$27="mg/kg SAR",((R$28*0.001)*$B31),IF(R$27="mg/kg DM",(((R$28*0.001)*($B$28/100))*$B31),0))))))</f>
        <v>3.0928100000000001E-3</v>
      </c>
      <c r="S31" s="77">
        <f>IF(S$27="%w/w SAR",((S$28*10)*$B31),IF(S$27="%w/w DM",(((S$28*10)*($B$28/100))*$B31),IF(S$27="kg/t SAR",(S$28*$B31),IF(S$27="kg/t DM",((S$28*($B$28/100))*$B31),IF(S$27="mg/kg SAR",((S$28*0.001)*$B31),IF(S$27="mg/kg DM",(((S$28*0.001)*($B$28/100))*$B31),0))))))</f>
        <v>3.3704200000000003E-3</v>
      </c>
      <c r="T31" s="77">
        <f>IF(T$27="%w/w SAR",((T$28*10)*$B31),IF(T$27="%w/w DM",(((T$28*10)*($B$28/100))*$B31),IF(T$27="kg/t SAR",(T$28*$B31),IF(T$27="kg/t DM",((T$28*($B$28/100))*$B31),IF(T$27="mg/kg SAR",((T$28*0.001)*$B31),IF(T$27="mg/kg DM",(((T$28*0.001)*($B$28/100))*$B31),0))))))</f>
        <v>7.9764000000000015E-3</v>
      </c>
      <c r="U31" s="77">
        <f>IF(U$27="%w/w SAR",((U$28*10)*$B31),IF(U$27="%w/w DM",(((U$28*10)*($B$28/100))*$B31),IF(U$27="kg/t SAR",(U$28*$B31),IF(U$27="kg/t DM",((U$28*($B$28/100))*$B31),IF(U$27="mg/kg SAR",((U$28*0.001)*$B31),IF(U$27="mg/kg DM",(((U$28*0.001)*($B$28/100))*$B31),0))))))</f>
        <v>6.1778000000000007E-2</v>
      </c>
      <c r="AB31" s="59"/>
      <c r="AC31" s="59"/>
      <c r="AD31" s="59"/>
      <c r="AE31" s="59"/>
      <c r="AF31" s="59"/>
      <c r="AG31" s="59"/>
      <c r="AH31" s="59"/>
      <c r="AI31" s="59"/>
    </row>
    <row r="32" spans="1:40" s="72" customFormat="1" ht="13" x14ac:dyDescent="0.35">
      <c r="A32" s="13">
        <f>D8</f>
        <v>4</v>
      </c>
      <c r="B32" s="15">
        <v>17</v>
      </c>
      <c r="C32" s="77">
        <f t="shared" ref="C32:C50" si="6">IF(C$27="%w/w SAR",((C$28*10)*$B32),IF(C$27="%w/w DM",(((C$28*10)*($B$28/100))*$B32),IF(C$27="kg/t SAR",(C$28*$B32),IF(C$27="kg/t DM",((C$28*($B$28/100))*$B32),IF(C$27="mg/kg SAR",((C$28*0.001)*$B32),IF(C$27="mg/kg DM",(((C$28*0.001)*($B$28/100))*$B32),0))))))</f>
        <v>224.82500000000002</v>
      </c>
      <c r="D32" s="77">
        <f t="shared" ref="D32:D50" si="7">(IF(D$27="%w/w SAR",((D$28*10)*$B32),IF(D$27="%w/w DM",(((D$28*10)*($B$28/100))*$B32),IF(D$27="kg/t SAR",(D$28*$B32),IF(D$27="kg/t DM",((D$28*($B$28/100))*$B32),IF(D$27="mg/kg SAR",((D$28*0.001)*$B32),IF(D$27="mg/kg DM",(((D$28*0.001)*($B$28/100))*$B32),"0")))))))*2.291</f>
        <v>201.55072499999997</v>
      </c>
      <c r="E32" s="77">
        <f t="shared" ref="E32:E50" si="8">(IF(E$27="%w/w SAR",((E$28*10)*$B32),IF(E$27="%w/w DM",(((E$28*10)*($B$28/100))*$B32),IF(E$27="kg/t SAR",(E$28*$B32),IF(E$27="kg/t DM",((E$28*($B$28/100))*$B32),IF(E$27="mg/kg SAR",((E$28*0.001)*$B32),IF(E$27="mg/kg DM",(((E$28*0.001)*($B$28/100))*$B32),"0")))))))*1.205</f>
        <v>14.888498000000004</v>
      </c>
      <c r="F32" s="77">
        <f t="shared" ref="F32:F50" si="9">(IF(F$27="%w/w SAR",((F$28*10)*$B32),IF(F$27="%w/w DM",(((F$28*10)*($B$28/100))*$B32),IF(F$27="kg/t SAR",(F$28*$B32),IF(F$27="kg/t DM",((F$28*($B$28/100))*$B32),IF(F$27="mg/kg SAR",((F$28*0.001)*$B32),IF(F$27="mg/kg DM",(((F$28*0.001)*($B$28/100))*$B32),"0")))))))*1.658</f>
        <v>11.344865</v>
      </c>
      <c r="G32" s="77">
        <f t="shared" si="5"/>
        <v>0.23616400000000004</v>
      </c>
      <c r="H32" s="77">
        <f t="shared" si="5"/>
        <v>0.78982000000000019</v>
      </c>
      <c r="I32" s="77">
        <f t="shared" si="5"/>
        <v>1.6734800000000001E-2</v>
      </c>
      <c r="J32" s="77">
        <f t="shared" si="5"/>
        <v>4.3792000000000001E-4</v>
      </c>
      <c r="K32" s="77">
        <f t="shared" si="5"/>
        <v>3.9100000000000007E-4</v>
      </c>
      <c r="L32" s="77">
        <f t="shared" si="5"/>
        <v>2.1622300000000001E-2</v>
      </c>
      <c r="M32" s="77">
        <f t="shared" si="5"/>
        <v>3.8591699999999993E-2</v>
      </c>
      <c r="N32" s="77">
        <f t="shared" si="5"/>
        <v>0</v>
      </c>
      <c r="O32" s="77">
        <f t="shared" si="5"/>
        <v>0</v>
      </c>
      <c r="P32" s="77">
        <f t="shared" si="5"/>
        <v>24.359300000000001</v>
      </c>
      <c r="Q32" s="77">
        <f t="shared" ref="Q32:Q50" si="10">(IF(Q$27="%w/w SAR",((Q$28*10)*$B32),IF(Q$27="%w/w DM",(((Q$28*10)*($B$28/100))*$B32),IF(Q$27="kg/t SAR",(Q$28*$B32),IF(Q$27="kg/t DM",((Q$28*($B$28/100))*$B32),IF(Q$27="mg/kg SAR",((Q$28*0.001)*$B32),IF(Q$27="mg/kg DM",(((Q$28*0.001)*($B$28/100))*$B32),0)))))))*2.5</f>
        <v>37.145000000000003</v>
      </c>
      <c r="R32" s="77">
        <f t="shared" ref="R32:U50" si="11">IF(R$27="%w/w SAR",((R$28*10)*$B32),IF(R$27="%w/w DM",(((R$28*10)*($B$28/100))*$B32),IF(R$27="kg/t SAR",(R$28*$B32),IF(R$27="kg/t DM",((R$28*($B$28/100))*$B32),IF(R$27="mg/kg SAR",((R$28*0.001)*$B32),IF(R$27="mg/kg DM",(((R$28*0.001)*($B$28/100))*$B32),0))))))</f>
        <v>3.0928100000000001E-3</v>
      </c>
      <c r="S32" s="77">
        <f t="shared" si="11"/>
        <v>3.3704200000000003E-3</v>
      </c>
      <c r="T32" s="77">
        <f t="shared" si="11"/>
        <v>7.9764000000000015E-3</v>
      </c>
      <c r="U32" s="77">
        <f t="shared" si="11"/>
        <v>6.1778000000000007E-2</v>
      </c>
      <c r="AB32" s="59"/>
      <c r="AC32" s="59"/>
      <c r="AD32" s="59"/>
      <c r="AE32" s="59"/>
      <c r="AF32" s="59"/>
      <c r="AG32" s="59"/>
      <c r="AH32" s="59"/>
      <c r="AI32" s="59"/>
    </row>
    <row r="33" spans="1:35" s="72" customFormat="1" ht="13" x14ac:dyDescent="0.35">
      <c r="A33" s="13">
        <f>E8</f>
        <v>6</v>
      </c>
      <c r="B33" s="15">
        <v>6</v>
      </c>
      <c r="C33" s="77">
        <f t="shared" si="6"/>
        <v>79.350000000000009</v>
      </c>
      <c r="D33" s="77">
        <f t="shared" si="7"/>
        <v>71.135549999999995</v>
      </c>
      <c r="E33" s="77">
        <f t="shared" si="8"/>
        <v>5.2547640000000015</v>
      </c>
      <c r="F33" s="77">
        <f t="shared" si="9"/>
        <v>4.0040699999999996</v>
      </c>
      <c r="G33" s="77">
        <f t="shared" si="5"/>
        <v>8.3352000000000009E-2</v>
      </c>
      <c r="H33" s="77">
        <f t="shared" si="5"/>
        <v>0.27876000000000006</v>
      </c>
      <c r="I33" s="77">
        <f t="shared" si="5"/>
        <v>5.9064000000000009E-3</v>
      </c>
      <c r="J33" s="77">
        <f t="shared" si="5"/>
        <v>1.5456000000000001E-4</v>
      </c>
      <c r="K33" s="77">
        <f t="shared" si="5"/>
        <v>1.3800000000000002E-4</v>
      </c>
      <c r="L33" s="77">
        <f t="shared" si="5"/>
        <v>7.6314E-3</v>
      </c>
      <c r="M33" s="77">
        <f t="shared" si="5"/>
        <v>1.3620599999999998E-2</v>
      </c>
      <c r="N33" s="77">
        <f t="shared" si="5"/>
        <v>0</v>
      </c>
      <c r="O33" s="77">
        <f t="shared" si="5"/>
        <v>0</v>
      </c>
      <c r="P33" s="77">
        <f t="shared" si="5"/>
        <v>8.5974000000000004</v>
      </c>
      <c r="Q33" s="77">
        <f t="shared" si="10"/>
        <v>13.11</v>
      </c>
      <c r="R33" s="77">
        <f t="shared" si="11"/>
        <v>1.09158E-3</v>
      </c>
      <c r="S33" s="77">
        <f t="shared" si="11"/>
        <v>1.1895600000000001E-3</v>
      </c>
      <c r="T33" s="77">
        <f t="shared" si="11"/>
        <v>2.8152000000000003E-3</v>
      </c>
      <c r="U33" s="77">
        <f t="shared" si="11"/>
        <v>2.1804000000000004E-2</v>
      </c>
      <c r="AB33" s="59"/>
      <c r="AC33" s="59"/>
      <c r="AD33" s="59"/>
      <c r="AE33" s="59"/>
      <c r="AF33" s="59"/>
      <c r="AG33" s="59"/>
      <c r="AH33" s="59"/>
      <c r="AI33" s="59"/>
    </row>
    <row r="34" spans="1:35" s="72" customFormat="1" ht="13" x14ac:dyDescent="0.35">
      <c r="A34" s="13">
        <f>F8</f>
        <v>7</v>
      </c>
      <c r="B34" s="15">
        <v>17</v>
      </c>
      <c r="C34" s="77">
        <f t="shared" si="6"/>
        <v>224.82500000000002</v>
      </c>
      <c r="D34" s="77">
        <f t="shared" si="7"/>
        <v>201.55072499999997</v>
      </c>
      <c r="E34" s="77">
        <f t="shared" si="8"/>
        <v>14.888498000000004</v>
      </c>
      <c r="F34" s="77">
        <f t="shared" si="9"/>
        <v>11.344865</v>
      </c>
      <c r="G34" s="77">
        <f t="shared" si="5"/>
        <v>0.23616400000000004</v>
      </c>
      <c r="H34" s="77">
        <f t="shared" si="5"/>
        <v>0.78982000000000019</v>
      </c>
      <c r="I34" s="77">
        <f t="shared" si="5"/>
        <v>1.6734800000000001E-2</v>
      </c>
      <c r="J34" s="77">
        <f t="shared" si="5"/>
        <v>4.3792000000000001E-4</v>
      </c>
      <c r="K34" s="77">
        <f t="shared" si="5"/>
        <v>3.9100000000000007E-4</v>
      </c>
      <c r="L34" s="77">
        <f t="shared" si="5"/>
        <v>2.1622300000000001E-2</v>
      </c>
      <c r="M34" s="77">
        <f t="shared" si="5"/>
        <v>3.8591699999999993E-2</v>
      </c>
      <c r="N34" s="77">
        <f t="shared" si="5"/>
        <v>0</v>
      </c>
      <c r="O34" s="77">
        <f t="shared" si="5"/>
        <v>0</v>
      </c>
      <c r="P34" s="77">
        <f t="shared" si="5"/>
        <v>24.359300000000001</v>
      </c>
      <c r="Q34" s="77">
        <f t="shared" si="10"/>
        <v>37.145000000000003</v>
      </c>
      <c r="R34" s="77">
        <f t="shared" si="11"/>
        <v>3.0928100000000001E-3</v>
      </c>
      <c r="S34" s="77">
        <f t="shared" si="11"/>
        <v>3.3704200000000003E-3</v>
      </c>
      <c r="T34" s="77">
        <f t="shared" si="11"/>
        <v>7.9764000000000015E-3</v>
      </c>
      <c r="U34" s="77">
        <f t="shared" si="11"/>
        <v>6.1778000000000007E-2</v>
      </c>
      <c r="AB34" s="59"/>
      <c r="AC34" s="59"/>
      <c r="AD34" s="59"/>
      <c r="AE34" s="59"/>
      <c r="AF34" s="59"/>
      <c r="AG34" s="59"/>
      <c r="AH34" s="59"/>
      <c r="AI34" s="59"/>
    </row>
    <row r="35" spans="1:35" s="72" customFormat="1" ht="13" x14ac:dyDescent="0.35">
      <c r="A35" s="13">
        <f>G8</f>
        <v>8</v>
      </c>
      <c r="B35" s="15">
        <v>17</v>
      </c>
      <c r="C35" s="77">
        <f t="shared" si="6"/>
        <v>224.82500000000002</v>
      </c>
      <c r="D35" s="77">
        <f t="shared" si="7"/>
        <v>201.55072499999997</v>
      </c>
      <c r="E35" s="77">
        <f t="shared" si="8"/>
        <v>14.888498000000004</v>
      </c>
      <c r="F35" s="77">
        <f t="shared" si="9"/>
        <v>11.344865</v>
      </c>
      <c r="G35" s="77">
        <f t="shared" si="5"/>
        <v>0.23616400000000004</v>
      </c>
      <c r="H35" s="77">
        <f t="shared" si="5"/>
        <v>0.78982000000000019</v>
      </c>
      <c r="I35" s="77">
        <f t="shared" si="5"/>
        <v>1.6734800000000001E-2</v>
      </c>
      <c r="J35" s="77">
        <f t="shared" si="5"/>
        <v>4.3792000000000001E-4</v>
      </c>
      <c r="K35" s="77">
        <f t="shared" si="5"/>
        <v>3.9100000000000007E-4</v>
      </c>
      <c r="L35" s="77">
        <f t="shared" si="5"/>
        <v>2.1622300000000001E-2</v>
      </c>
      <c r="M35" s="77">
        <f t="shared" si="5"/>
        <v>3.8591699999999993E-2</v>
      </c>
      <c r="N35" s="77">
        <f t="shared" si="5"/>
        <v>0</v>
      </c>
      <c r="O35" s="77">
        <f t="shared" si="5"/>
        <v>0</v>
      </c>
      <c r="P35" s="77">
        <f t="shared" si="5"/>
        <v>24.359300000000001</v>
      </c>
      <c r="Q35" s="77">
        <f t="shared" si="10"/>
        <v>37.145000000000003</v>
      </c>
      <c r="R35" s="77">
        <f t="shared" si="11"/>
        <v>3.0928100000000001E-3</v>
      </c>
      <c r="S35" s="77">
        <f t="shared" si="11"/>
        <v>3.3704200000000003E-3</v>
      </c>
      <c r="T35" s="77">
        <f t="shared" si="11"/>
        <v>7.9764000000000015E-3</v>
      </c>
      <c r="U35" s="77">
        <f t="shared" si="11"/>
        <v>6.1778000000000007E-2</v>
      </c>
      <c r="AB35" s="59"/>
      <c r="AC35" s="59"/>
      <c r="AD35" s="59"/>
      <c r="AE35" s="59"/>
      <c r="AF35" s="59"/>
      <c r="AG35" s="59"/>
      <c r="AH35" s="59"/>
      <c r="AI35" s="59"/>
    </row>
    <row r="36" spans="1:35" s="72" customFormat="1" ht="13" x14ac:dyDescent="0.35">
      <c r="A36" s="13">
        <f>H8</f>
        <v>9</v>
      </c>
      <c r="B36" s="15">
        <v>17</v>
      </c>
      <c r="C36" s="77">
        <f t="shared" si="6"/>
        <v>224.82500000000002</v>
      </c>
      <c r="D36" s="77">
        <f t="shared" si="7"/>
        <v>201.55072499999997</v>
      </c>
      <c r="E36" s="77">
        <f t="shared" si="8"/>
        <v>14.888498000000004</v>
      </c>
      <c r="F36" s="77">
        <f t="shared" si="9"/>
        <v>11.344865</v>
      </c>
      <c r="G36" s="77">
        <f t="shared" si="5"/>
        <v>0.23616400000000004</v>
      </c>
      <c r="H36" s="77">
        <f t="shared" si="5"/>
        <v>0.78982000000000019</v>
      </c>
      <c r="I36" s="77">
        <f t="shared" si="5"/>
        <v>1.6734800000000001E-2</v>
      </c>
      <c r="J36" s="77">
        <f t="shared" si="5"/>
        <v>4.3792000000000001E-4</v>
      </c>
      <c r="K36" s="77">
        <f t="shared" si="5"/>
        <v>3.9100000000000007E-4</v>
      </c>
      <c r="L36" s="77">
        <f t="shared" si="5"/>
        <v>2.1622300000000001E-2</v>
      </c>
      <c r="M36" s="77">
        <f t="shared" si="5"/>
        <v>3.8591699999999993E-2</v>
      </c>
      <c r="N36" s="77">
        <f t="shared" si="5"/>
        <v>0</v>
      </c>
      <c r="O36" s="77">
        <f t="shared" si="5"/>
        <v>0</v>
      </c>
      <c r="P36" s="77">
        <f t="shared" si="5"/>
        <v>24.359300000000001</v>
      </c>
      <c r="Q36" s="77">
        <f t="shared" si="10"/>
        <v>37.145000000000003</v>
      </c>
      <c r="R36" s="77">
        <f t="shared" si="11"/>
        <v>3.0928100000000001E-3</v>
      </c>
      <c r="S36" s="77">
        <f t="shared" si="11"/>
        <v>3.3704200000000003E-3</v>
      </c>
      <c r="T36" s="77">
        <f t="shared" si="11"/>
        <v>7.9764000000000015E-3</v>
      </c>
      <c r="U36" s="77">
        <f t="shared" si="11"/>
        <v>6.1778000000000007E-2</v>
      </c>
      <c r="AB36" s="59"/>
      <c r="AC36" s="59"/>
      <c r="AD36" s="59"/>
      <c r="AE36" s="59"/>
      <c r="AF36" s="59"/>
      <c r="AG36" s="59"/>
      <c r="AH36" s="59"/>
      <c r="AI36" s="59"/>
    </row>
    <row r="37" spans="1:35" s="72" customFormat="1" ht="13" x14ac:dyDescent="0.35">
      <c r="A37" s="13">
        <f>I8</f>
        <v>10</v>
      </c>
      <c r="B37" s="15">
        <v>17</v>
      </c>
      <c r="C37" s="77">
        <f t="shared" si="6"/>
        <v>224.82500000000002</v>
      </c>
      <c r="D37" s="77">
        <f t="shared" si="7"/>
        <v>201.55072499999997</v>
      </c>
      <c r="E37" s="77">
        <f t="shared" si="8"/>
        <v>14.888498000000004</v>
      </c>
      <c r="F37" s="77">
        <f t="shared" si="9"/>
        <v>11.344865</v>
      </c>
      <c r="G37" s="77">
        <f t="shared" si="5"/>
        <v>0.23616400000000004</v>
      </c>
      <c r="H37" s="77">
        <f t="shared" si="5"/>
        <v>0.78982000000000019</v>
      </c>
      <c r="I37" s="77">
        <f t="shared" si="5"/>
        <v>1.6734800000000001E-2</v>
      </c>
      <c r="J37" s="77">
        <f t="shared" si="5"/>
        <v>4.3792000000000001E-4</v>
      </c>
      <c r="K37" s="77">
        <f t="shared" si="5"/>
        <v>3.9100000000000007E-4</v>
      </c>
      <c r="L37" s="77">
        <f t="shared" si="5"/>
        <v>2.1622300000000001E-2</v>
      </c>
      <c r="M37" s="77">
        <f t="shared" si="5"/>
        <v>3.8591699999999993E-2</v>
      </c>
      <c r="N37" s="77">
        <f t="shared" si="5"/>
        <v>0</v>
      </c>
      <c r="O37" s="77">
        <f t="shared" si="5"/>
        <v>0</v>
      </c>
      <c r="P37" s="77">
        <f t="shared" si="5"/>
        <v>24.359300000000001</v>
      </c>
      <c r="Q37" s="77">
        <f t="shared" si="10"/>
        <v>37.145000000000003</v>
      </c>
      <c r="R37" s="77">
        <f t="shared" si="11"/>
        <v>3.0928100000000001E-3</v>
      </c>
      <c r="S37" s="77">
        <f t="shared" si="11"/>
        <v>3.3704200000000003E-3</v>
      </c>
      <c r="T37" s="77">
        <f t="shared" si="11"/>
        <v>7.9764000000000015E-3</v>
      </c>
      <c r="U37" s="77">
        <f t="shared" si="11"/>
        <v>6.1778000000000007E-2</v>
      </c>
      <c r="AB37" s="59"/>
      <c r="AC37" s="59"/>
      <c r="AD37" s="59"/>
      <c r="AE37" s="59"/>
      <c r="AF37" s="59"/>
      <c r="AG37" s="59"/>
      <c r="AH37" s="59"/>
      <c r="AI37" s="59"/>
    </row>
    <row r="38" spans="1:35" s="72" customFormat="1" ht="13" x14ac:dyDescent="0.35">
      <c r="A38" s="13">
        <f>J8</f>
        <v>12</v>
      </c>
      <c r="B38" s="15">
        <v>17</v>
      </c>
      <c r="C38" s="77">
        <f t="shared" si="6"/>
        <v>224.82500000000002</v>
      </c>
      <c r="D38" s="77">
        <f t="shared" si="7"/>
        <v>201.55072499999997</v>
      </c>
      <c r="E38" s="77">
        <f t="shared" si="8"/>
        <v>14.888498000000004</v>
      </c>
      <c r="F38" s="77">
        <f t="shared" si="9"/>
        <v>11.344865</v>
      </c>
      <c r="G38" s="77">
        <f t="shared" si="5"/>
        <v>0.23616400000000004</v>
      </c>
      <c r="H38" s="77">
        <f t="shared" si="5"/>
        <v>0.78982000000000019</v>
      </c>
      <c r="I38" s="77">
        <f t="shared" si="5"/>
        <v>1.6734800000000001E-2</v>
      </c>
      <c r="J38" s="77">
        <f t="shared" si="5"/>
        <v>4.3792000000000001E-4</v>
      </c>
      <c r="K38" s="77">
        <f t="shared" si="5"/>
        <v>3.9100000000000007E-4</v>
      </c>
      <c r="L38" s="77">
        <f t="shared" si="5"/>
        <v>2.1622300000000001E-2</v>
      </c>
      <c r="M38" s="77">
        <f t="shared" si="5"/>
        <v>3.8591699999999993E-2</v>
      </c>
      <c r="N38" s="77">
        <f t="shared" si="5"/>
        <v>0</v>
      </c>
      <c r="O38" s="77">
        <f t="shared" si="5"/>
        <v>0</v>
      </c>
      <c r="P38" s="77">
        <f t="shared" si="5"/>
        <v>24.359300000000001</v>
      </c>
      <c r="Q38" s="77">
        <f t="shared" si="10"/>
        <v>37.145000000000003</v>
      </c>
      <c r="R38" s="77">
        <f t="shared" si="11"/>
        <v>3.0928100000000001E-3</v>
      </c>
      <c r="S38" s="77">
        <f t="shared" si="11"/>
        <v>3.3704200000000003E-3</v>
      </c>
      <c r="T38" s="77">
        <f t="shared" si="11"/>
        <v>7.9764000000000015E-3</v>
      </c>
      <c r="U38" s="77">
        <f t="shared" si="11"/>
        <v>6.1778000000000007E-2</v>
      </c>
      <c r="AB38" s="59"/>
      <c r="AC38" s="59"/>
      <c r="AD38" s="59"/>
      <c r="AE38" s="59"/>
      <c r="AF38" s="59"/>
      <c r="AG38" s="59"/>
      <c r="AH38" s="59"/>
      <c r="AI38" s="59"/>
    </row>
    <row r="39" spans="1:35" s="72" customFormat="1" ht="13" x14ac:dyDescent="0.35">
      <c r="A39" s="13">
        <f>K8</f>
        <v>13</v>
      </c>
      <c r="B39" s="15">
        <v>17</v>
      </c>
      <c r="C39" s="77">
        <f t="shared" si="6"/>
        <v>224.82500000000002</v>
      </c>
      <c r="D39" s="77">
        <f t="shared" si="7"/>
        <v>201.55072499999997</v>
      </c>
      <c r="E39" s="77">
        <f t="shared" si="8"/>
        <v>14.888498000000004</v>
      </c>
      <c r="F39" s="77">
        <f t="shared" si="9"/>
        <v>11.344865</v>
      </c>
      <c r="G39" s="77">
        <f t="shared" si="5"/>
        <v>0.23616400000000004</v>
      </c>
      <c r="H39" s="77">
        <f t="shared" si="5"/>
        <v>0.78982000000000019</v>
      </c>
      <c r="I39" s="77">
        <f t="shared" si="5"/>
        <v>1.6734800000000001E-2</v>
      </c>
      <c r="J39" s="77">
        <f t="shared" si="5"/>
        <v>4.3792000000000001E-4</v>
      </c>
      <c r="K39" s="77">
        <f t="shared" si="5"/>
        <v>3.9100000000000007E-4</v>
      </c>
      <c r="L39" s="77">
        <f t="shared" si="5"/>
        <v>2.1622300000000001E-2</v>
      </c>
      <c r="M39" s="77">
        <f t="shared" si="5"/>
        <v>3.8591699999999993E-2</v>
      </c>
      <c r="N39" s="77">
        <f t="shared" si="5"/>
        <v>0</v>
      </c>
      <c r="O39" s="77">
        <f t="shared" si="5"/>
        <v>0</v>
      </c>
      <c r="P39" s="77">
        <f t="shared" si="5"/>
        <v>24.359300000000001</v>
      </c>
      <c r="Q39" s="77">
        <f t="shared" si="10"/>
        <v>37.145000000000003</v>
      </c>
      <c r="R39" s="77">
        <f t="shared" si="11"/>
        <v>3.0928100000000001E-3</v>
      </c>
      <c r="S39" s="77">
        <f t="shared" si="11"/>
        <v>3.3704200000000003E-3</v>
      </c>
      <c r="T39" s="77">
        <f t="shared" si="11"/>
        <v>7.9764000000000015E-3</v>
      </c>
      <c r="U39" s="77">
        <f t="shared" si="11"/>
        <v>6.1778000000000007E-2</v>
      </c>
      <c r="AB39" s="59"/>
      <c r="AC39" s="59"/>
      <c r="AD39" s="59"/>
      <c r="AE39" s="59"/>
      <c r="AF39" s="59"/>
      <c r="AG39" s="59"/>
      <c r="AH39" s="59"/>
      <c r="AI39" s="59"/>
    </row>
    <row r="40" spans="1:35" s="72" customFormat="1" ht="13" x14ac:dyDescent="0.35">
      <c r="A40" s="13">
        <f>L8</f>
        <v>3327</v>
      </c>
      <c r="B40" s="15">
        <v>6</v>
      </c>
      <c r="C40" s="77">
        <f t="shared" si="6"/>
        <v>79.350000000000009</v>
      </c>
      <c r="D40" s="77">
        <f t="shared" si="7"/>
        <v>71.135549999999995</v>
      </c>
      <c r="E40" s="77">
        <f t="shared" si="8"/>
        <v>5.2547640000000015</v>
      </c>
      <c r="F40" s="77">
        <f t="shared" si="9"/>
        <v>4.0040699999999996</v>
      </c>
      <c r="G40" s="77">
        <f t="shared" si="5"/>
        <v>8.3352000000000009E-2</v>
      </c>
      <c r="H40" s="77">
        <f t="shared" si="5"/>
        <v>0.27876000000000006</v>
      </c>
      <c r="I40" s="77">
        <f t="shared" si="5"/>
        <v>5.9064000000000009E-3</v>
      </c>
      <c r="J40" s="77">
        <f t="shared" si="5"/>
        <v>1.5456000000000001E-4</v>
      </c>
      <c r="K40" s="77">
        <f t="shared" si="5"/>
        <v>1.3800000000000002E-4</v>
      </c>
      <c r="L40" s="77">
        <f t="shared" si="5"/>
        <v>7.6314E-3</v>
      </c>
      <c r="M40" s="77">
        <f t="shared" si="5"/>
        <v>1.3620599999999998E-2</v>
      </c>
      <c r="N40" s="77">
        <f t="shared" si="5"/>
        <v>0</v>
      </c>
      <c r="O40" s="77">
        <f t="shared" si="5"/>
        <v>0</v>
      </c>
      <c r="P40" s="77">
        <f t="shared" si="5"/>
        <v>8.5974000000000004</v>
      </c>
      <c r="Q40" s="77">
        <f t="shared" si="10"/>
        <v>13.11</v>
      </c>
      <c r="R40" s="77">
        <f t="shared" si="11"/>
        <v>1.09158E-3</v>
      </c>
      <c r="S40" s="77">
        <f t="shared" si="11"/>
        <v>1.1895600000000001E-3</v>
      </c>
      <c r="T40" s="77">
        <f t="shared" si="11"/>
        <v>2.8152000000000003E-3</v>
      </c>
      <c r="U40" s="77">
        <f t="shared" si="11"/>
        <v>2.1804000000000004E-2</v>
      </c>
      <c r="AB40" s="59"/>
      <c r="AC40" s="59"/>
      <c r="AD40" s="59"/>
      <c r="AE40" s="59"/>
      <c r="AF40" s="59"/>
      <c r="AG40" s="59"/>
      <c r="AH40" s="59"/>
      <c r="AI40" s="59"/>
    </row>
    <row r="41" spans="1:35" s="72" customFormat="1" ht="13" x14ac:dyDescent="0.35">
      <c r="A41" s="13" t="str">
        <f>M8</f>
        <v>9784/0273</v>
      </c>
      <c r="B41" s="15">
        <v>6</v>
      </c>
      <c r="C41" s="77">
        <f t="shared" si="6"/>
        <v>79.350000000000009</v>
      </c>
      <c r="D41" s="77">
        <f t="shared" si="7"/>
        <v>71.135549999999995</v>
      </c>
      <c r="E41" s="77">
        <f t="shared" si="8"/>
        <v>5.2547640000000015</v>
      </c>
      <c r="F41" s="77">
        <f t="shared" si="9"/>
        <v>4.0040699999999996</v>
      </c>
      <c r="G41" s="77">
        <f t="shared" si="5"/>
        <v>8.3352000000000009E-2</v>
      </c>
      <c r="H41" s="77">
        <f t="shared" si="5"/>
        <v>0.27876000000000006</v>
      </c>
      <c r="I41" s="77">
        <f t="shared" si="5"/>
        <v>5.9064000000000009E-3</v>
      </c>
      <c r="J41" s="77">
        <f t="shared" si="5"/>
        <v>1.5456000000000001E-4</v>
      </c>
      <c r="K41" s="77">
        <f t="shared" si="5"/>
        <v>1.3800000000000002E-4</v>
      </c>
      <c r="L41" s="77">
        <f t="shared" si="5"/>
        <v>7.6314E-3</v>
      </c>
      <c r="M41" s="77">
        <f t="shared" si="5"/>
        <v>1.3620599999999998E-2</v>
      </c>
      <c r="N41" s="77">
        <f t="shared" si="5"/>
        <v>0</v>
      </c>
      <c r="O41" s="77">
        <f t="shared" si="5"/>
        <v>0</v>
      </c>
      <c r="P41" s="77">
        <f t="shared" si="5"/>
        <v>8.5974000000000004</v>
      </c>
      <c r="Q41" s="77">
        <f t="shared" si="10"/>
        <v>13.11</v>
      </c>
      <c r="R41" s="77">
        <f t="shared" si="11"/>
        <v>1.09158E-3</v>
      </c>
      <c r="S41" s="77">
        <f t="shared" si="11"/>
        <v>1.1895600000000001E-3</v>
      </c>
      <c r="T41" s="77">
        <f t="shared" si="11"/>
        <v>2.8152000000000003E-3</v>
      </c>
      <c r="U41" s="77">
        <f t="shared" si="11"/>
        <v>2.1804000000000004E-2</v>
      </c>
      <c r="AB41" s="59"/>
      <c r="AC41" s="59"/>
      <c r="AD41" s="59"/>
      <c r="AE41" s="59"/>
      <c r="AF41" s="59"/>
      <c r="AG41" s="59"/>
      <c r="AH41" s="59"/>
      <c r="AI41" s="59"/>
    </row>
    <row r="42" spans="1:35" s="72" customFormat="1" ht="13" x14ac:dyDescent="0.35">
      <c r="A42" s="13">
        <f>N8</f>
        <v>1976</v>
      </c>
      <c r="B42" s="15">
        <v>6</v>
      </c>
      <c r="C42" s="77">
        <f t="shared" si="6"/>
        <v>79.350000000000009</v>
      </c>
      <c r="D42" s="77">
        <f t="shared" si="7"/>
        <v>71.135549999999995</v>
      </c>
      <c r="E42" s="77">
        <f t="shared" si="8"/>
        <v>5.2547640000000015</v>
      </c>
      <c r="F42" s="77">
        <f t="shared" si="9"/>
        <v>4.0040699999999996</v>
      </c>
      <c r="G42" s="77">
        <f t="shared" si="5"/>
        <v>8.3352000000000009E-2</v>
      </c>
      <c r="H42" s="77">
        <f t="shared" si="5"/>
        <v>0.27876000000000006</v>
      </c>
      <c r="I42" s="77">
        <f t="shared" si="5"/>
        <v>5.9064000000000009E-3</v>
      </c>
      <c r="J42" s="77">
        <f t="shared" si="5"/>
        <v>1.5456000000000001E-4</v>
      </c>
      <c r="K42" s="77">
        <f t="shared" si="5"/>
        <v>1.3800000000000002E-4</v>
      </c>
      <c r="L42" s="77">
        <f t="shared" si="5"/>
        <v>7.6314E-3</v>
      </c>
      <c r="M42" s="77">
        <f t="shared" si="5"/>
        <v>1.3620599999999998E-2</v>
      </c>
      <c r="N42" s="77">
        <f t="shared" si="5"/>
        <v>0</v>
      </c>
      <c r="O42" s="77">
        <f t="shared" si="5"/>
        <v>0</v>
      </c>
      <c r="P42" s="77">
        <f t="shared" si="5"/>
        <v>8.5974000000000004</v>
      </c>
      <c r="Q42" s="77">
        <f t="shared" si="10"/>
        <v>13.11</v>
      </c>
      <c r="R42" s="77">
        <f t="shared" si="11"/>
        <v>1.09158E-3</v>
      </c>
      <c r="S42" s="77">
        <f t="shared" si="11"/>
        <v>1.1895600000000001E-3</v>
      </c>
      <c r="T42" s="77">
        <f t="shared" si="11"/>
        <v>2.8152000000000003E-3</v>
      </c>
      <c r="U42" s="77">
        <f t="shared" si="11"/>
        <v>2.1804000000000004E-2</v>
      </c>
      <c r="AB42" s="59"/>
      <c r="AC42" s="59"/>
      <c r="AD42" s="59"/>
      <c r="AE42" s="59"/>
      <c r="AF42" s="59"/>
      <c r="AG42" s="59"/>
      <c r="AH42" s="59"/>
      <c r="AI42" s="59"/>
    </row>
    <row r="43" spans="1:35" s="72" customFormat="1" ht="13" x14ac:dyDescent="0.35">
      <c r="A43" s="13" t="str">
        <f>O8</f>
        <v>0566/0656</v>
      </c>
      <c r="B43" s="15">
        <v>6</v>
      </c>
      <c r="C43" s="77">
        <f t="shared" si="6"/>
        <v>79.350000000000009</v>
      </c>
      <c r="D43" s="77">
        <f t="shared" si="7"/>
        <v>71.135549999999995</v>
      </c>
      <c r="E43" s="77">
        <f t="shared" si="8"/>
        <v>5.2547640000000015</v>
      </c>
      <c r="F43" s="77">
        <f t="shared" si="9"/>
        <v>4.0040699999999996</v>
      </c>
      <c r="G43" s="77">
        <f t="shared" si="5"/>
        <v>8.3352000000000009E-2</v>
      </c>
      <c r="H43" s="77">
        <f t="shared" si="5"/>
        <v>0.27876000000000006</v>
      </c>
      <c r="I43" s="77">
        <f t="shared" si="5"/>
        <v>5.9064000000000009E-3</v>
      </c>
      <c r="J43" s="77">
        <f t="shared" si="5"/>
        <v>1.5456000000000001E-4</v>
      </c>
      <c r="K43" s="77">
        <f t="shared" si="5"/>
        <v>1.3800000000000002E-4</v>
      </c>
      <c r="L43" s="77">
        <f t="shared" si="5"/>
        <v>7.6314E-3</v>
      </c>
      <c r="M43" s="77">
        <f t="shared" si="5"/>
        <v>1.3620599999999998E-2</v>
      </c>
      <c r="N43" s="77">
        <f t="shared" si="5"/>
        <v>0</v>
      </c>
      <c r="O43" s="77">
        <f t="shared" si="5"/>
        <v>0</v>
      </c>
      <c r="P43" s="77">
        <f t="shared" si="5"/>
        <v>8.5974000000000004</v>
      </c>
      <c r="Q43" s="77">
        <f t="shared" si="10"/>
        <v>13.11</v>
      </c>
      <c r="R43" s="77">
        <f t="shared" si="11"/>
        <v>1.09158E-3</v>
      </c>
      <c r="S43" s="77">
        <f t="shared" si="11"/>
        <v>1.1895600000000001E-3</v>
      </c>
      <c r="T43" s="77">
        <f t="shared" si="11"/>
        <v>2.8152000000000003E-3</v>
      </c>
      <c r="U43" s="77">
        <f t="shared" si="11"/>
        <v>2.1804000000000004E-2</v>
      </c>
      <c r="AB43" s="59"/>
      <c r="AC43" s="59"/>
      <c r="AD43" s="59"/>
      <c r="AE43" s="59"/>
      <c r="AF43" s="59"/>
      <c r="AG43" s="59"/>
      <c r="AH43" s="59"/>
      <c r="AI43" s="59"/>
    </row>
    <row r="44" spans="1:35" s="72" customFormat="1" ht="13" x14ac:dyDescent="0.35">
      <c r="A44" s="13">
        <f>P8</f>
        <v>2149</v>
      </c>
      <c r="B44" s="15">
        <v>6</v>
      </c>
      <c r="C44" s="77">
        <f t="shared" si="6"/>
        <v>79.350000000000009</v>
      </c>
      <c r="D44" s="77">
        <f t="shared" si="7"/>
        <v>71.135549999999995</v>
      </c>
      <c r="E44" s="77">
        <f t="shared" si="8"/>
        <v>5.2547640000000015</v>
      </c>
      <c r="F44" s="77">
        <f t="shared" si="9"/>
        <v>4.0040699999999996</v>
      </c>
      <c r="G44" s="77">
        <f t="shared" si="5"/>
        <v>8.3352000000000009E-2</v>
      </c>
      <c r="H44" s="77">
        <f t="shared" si="5"/>
        <v>0.27876000000000006</v>
      </c>
      <c r="I44" s="77">
        <f t="shared" si="5"/>
        <v>5.9064000000000009E-3</v>
      </c>
      <c r="J44" s="77">
        <f t="shared" si="5"/>
        <v>1.5456000000000001E-4</v>
      </c>
      <c r="K44" s="77">
        <f t="shared" si="5"/>
        <v>1.3800000000000002E-4</v>
      </c>
      <c r="L44" s="77">
        <f t="shared" si="5"/>
        <v>7.6314E-3</v>
      </c>
      <c r="M44" s="77">
        <f t="shared" si="5"/>
        <v>1.3620599999999998E-2</v>
      </c>
      <c r="N44" s="77">
        <f t="shared" si="5"/>
        <v>0</v>
      </c>
      <c r="O44" s="77">
        <f t="shared" si="5"/>
        <v>0</v>
      </c>
      <c r="P44" s="77">
        <f t="shared" si="5"/>
        <v>8.5974000000000004</v>
      </c>
      <c r="Q44" s="77">
        <f t="shared" si="10"/>
        <v>13.11</v>
      </c>
      <c r="R44" s="77">
        <f t="shared" si="11"/>
        <v>1.09158E-3</v>
      </c>
      <c r="S44" s="77">
        <f t="shared" si="11"/>
        <v>1.1895600000000001E-3</v>
      </c>
      <c r="T44" s="77">
        <f t="shared" si="11"/>
        <v>2.8152000000000003E-3</v>
      </c>
      <c r="U44" s="77">
        <f t="shared" si="11"/>
        <v>2.1804000000000004E-2</v>
      </c>
      <c r="AB44" s="59"/>
      <c r="AC44" s="59"/>
      <c r="AD44" s="59"/>
      <c r="AE44" s="59"/>
      <c r="AF44" s="59"/>
      <c r="AG44" s="59"/>
      <c r="AH44" s="59"/>
      <c r="AI44" s="59"/>
    </row>
    <row r="45" spans="1:35" s="72" customFormat="1" ht="13" x14ac:dyDescent="0.35">
      <c r="A45" s="13">
        <f>Q8</f>
        <v>8690</v>
      </c>
      <c r="B45" s="15">
        <v>6</v>
      </c>
      <c r="C45" s="77">
        <f t="shared" si="6"/>
        <v>79.350000000000009</v>
      </c>
      <c r="D45" s="77">
        <f t="shared" si="7"/>
        <v>71.135549999999995</v>
      </c>
      <c r="E45" s="77">
        <f t="shared" si="8"/>
        <v>5.2547640000000015</v>
      </c>
      <c r="F45" s="77">
        <f t="shared" si="9"/>
        <v>4.0040699999999996</v>
      </c>
      <c r="G45" s="77">
        <f t="shared" si="5"/>
        <v>8.3352000000000009E-2</v>
      </c>
      <c r="H45" s="77">
        <f t="shared" si="5"/>
        <v>0.27876000000000006</v>
      </c>
      <c r="I45" s="77">
        <f t="shared" si="5"/>
        <v>5.9064000000000009E-3</v>
      </c>
      <c r="J45" s="77">
        <f t="shared" si="5"/>
        <v>1.5456000000000001E-4</v>
      </c>
      <c r="K45" s="77">
        <f t="shared" si="5"/>
        <v>1.3800000000000002E-4</v>
      </c>
      <c r="L45" s="77">
        <f t="shared" si="5"/>
        <v>7.6314E-3</v>
      </c>
      <c r="M45" s="77">
        <f t="shared" si="5"/>
        <v>1.3620599999999998E-2</v>
      </c>
      <c r="N45" s="77">
        <f t="shared" si="5"/>
        <v>0</v>
      </c>
      <c r="O45" s="77">
        <f t="shared" si="5"/>
        <v>0</v>
      </c>
      <c r="P45" s="77">
        <f t="shared" si="5"/>
        <v>8.5974000000000004</v>
      </c>
      <c r="Q45" s="77">
        <f t="shared" si="10"/>
        <v>13.11</v>
      </c>
      <c r="R45" s="77">
        <f t="shared" si="11"/>
        <v>1.09158E-3</v>
      </c>
      <c r="S45" s="77">
        <f t="shared" si="11"/>
        <v>1.1895600000000001E-3</v>
      </c>
      <c r="T45" s="77">
        <f t="shared" si="11"/>
        <v>2.8152000000000003E-3</v>
      </c>
      <c r="U45" s="77">
        <f t="shared" si="11"/>
        <v>2.1804000000000004E-2</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v>23</v>
      </c>
      <c r="C55" s="115">
        <v>2.15</v>
      </c>
      <c r="D55" s="116">
        <f>(B55/100)*C55</f>
        <v>0.4945</v>
      </c>
      <c r="E55" s="116">
        <f>G55</f>
        <v>0.87860000000000005</v>
      </c>
      <c r="F55" s="115">
        <v>3.82</v>
      </c>
      <c r="G55" s="116">
        <f>(B55/100)*F55</f>
        <v>0.87860000000000005</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3327</v>
      </c>
      <c r="L57" s="8" t="str">
        <f t="shared" si="13"/>
        <v>9784/0273</v>
      </c>
      <c r="M57" s="8">
        <f t="shared" si="13"/>
        <v>1976</v>
      </c>
      <c r="N57" s="8" t="str">
        <f t="shared" si="13"/>
        <v>0566/0656</v>
      </c>
      <c r="O57" s="8">
        <f t="shared" si="13"/>
        <v>2149</v>
      </c>
      <c r="P57" s="8">
        <f t="shared" si="13"/>
        <v>8690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0" t="s">
        <v>4</v>
      </c>
      <c r="B60" s="76">
        <f>C10</f>
        <v>6</v>
      </c>
      <c r="C60" s="76">
        <f t="shared" ref="C60:U60" si="14">D10</f>
        <v>5.8</v>
      </c>
      <c r="D60" s="76">
        <f t="shared" si="14"/>
        <v>6.4</v>
      </c>
      <c r="E60" s="76">
        <f t="shared" si="14"/>
        <v>6.3</v>
      </c>
      <c r="F60" s="76">
        <f t="shared" si="14"/>
        <v>6.1</v>
      </c>
      <c r="G60" s="76">
        <f t="shared" si="14"/>
        <v>5.8</v>
      </c>
      <c r="H60" s="76">
        <f t="shared" si="14"/>
        <v>6.1</v>
      </c>
      <c r="I60" s="76">
        <f t="shared" si="14"/>
        <v>6.9</v>
      </c>
      <c r="J60" s="76">
        <f t="shared" si="14"/>
        <v>5.9</v>
      </c>
      <c r="K60" s="76">
        <f t="shared" si="14"/>
        <v>5</v>
      </c>
      <c r="L60" s="76">
        <f t="shared" si="14"/>
        <v>5.4</v>
      </c>
      <c r="M60" s="76">
        <f t="shared" si="14"/>
        <v>5.6</v>
      </c>
      <c r="N60" s="76">
        <f t="shared" si="14"/>
        <v>5.8</v>
      </c>
      <c r="O60" s="76">
        <f t="shared" si="14"/>
        <v>6.1</v>
      </c>
      <c r="P60" s="76">
        <f t="shared" si="14"/>
        <v>5.8</v>
      </c>
      <c r="Q60" s="76">
        <f t="shared" si="14"/>
        <v>0</v>
      </c>
      <c r="R60" s="76">
        <f t="shared" si="14"/>
        <v>0</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0" t="s">
        <v>135</v>
      </c>
      <c r="B62" s="77">
        <f>B31</f>
        <v>17</v>
      </c>
      <c r="C62" s="77">
        <f>B32</f>
        <v>17</v>
      </c>
      <c r="D62" s="77">
        <f>B33</f>
        <v>6</v>
      </c>
      <c r="E62" s="77">
        <f>B34</f>
        <v>17</v>
      </c>
      <c r="F62" s="77">
        <f>B35</f>
        <v>17</v>
      </c>
      <c r="G62" s="77">
        <f>B36</f>
        <v>17</v>
      </c>
      <c r="H62" s="77">
        <f>B37</f>
        <v>17</v>
      </c>
      <c r="I62" s="77">
        <f>B38</f>
        <v>17</v>
      </c>
      <c r="J62" s="77">
        <f>B39</f>
        <v>17</v>
      </c>
      <c r="K62" s="77">
        <f>B40</f>
        <v>6</v>
      </c>
      <c r="L62" s="77">
        <f>B41</f>
        <v>6</v>
      </c>
      <c r="M62" s="77">
        <f>B42</f>
        <v>6</v>
      </c>
      <c r="N62" s="77">
        <f>B43</f>
        <v>6</v>
      </c>
      <c r="O62" s="77">
        <f>B44</f>
        <v>6</v>
      </c>
      <c r="P62" s="77">
        <f>B45</f>
        <v>6</v>
      </c>
      <c r="Q62" s="77">
        <f>B46</f>
        <v>0</v>
      </c>
      <c r="R62" s="77">
        <f>B47</f>
        <v>0</v>
      </c>
      <c r="S62" s="77">
        <f>B48</f>
        <v>0</v>
      </c>
      <c r="T62" s="77">
        <f>B49</f>
        <v>0</v>
      </c>
      <c r="U62" s="77">
        <f>B50</f>
        <v>0</v>
      </c>
    </row>
    <row r="63" spans="1:35" s="19" customFormat="1" ht="39" x14ac:dyDescent="0.3">
      <c r="A63" s="111" t="s">
        <v>157</v>
      </c>
      <c r="B63" s="77">
        <f>$E55*(B62/100)</f>
        <v>0.14936200000000002</v>
      </c>
      <c r="C63" s="77">
        <f t="shared" ref="C63:U63" si="16">$E55*(C62/100)</f>
        <v>0.14936200000000002</v>
      </c>
      <c r="D63" s="77">
        <f t="shared" si="16"/>
        <v>5.2715999999999999E-2</v>
      </c>
      <c r="E63" s="77">
        <f t="shared" si="16"/>
        <v>0.14936200000000002</v>
      </c>
      <c r="F63" s="77">
        <f>$E55*(F62/100)</f>
        <v>0.14936200000000002</v>
      </c>
      <c r="G63" s="77">
        <f t="shared" si="16"/>
        <v>0.14936200000000002</v>
      </c>
      <c r="H63" s="77">
        <f t="shared" si="16"/>
        <v>0.14936200000000002</v>
      </c>
      <c r="I63" s="77">
        <f t="shared" si="16"/>
        <v>0.14936200000000002</v>
      </c>
      <c r="J63" s="77">
        <f t="shared" si="16"/>
        <v>0.14936200000000002</v>
      </c>
      <c r="K63" s="77">
        <f t="shared" si="16"/>
        <v>5.2715999999999999E-2</v>
      </c>
      <c r="L63" s="77">
        <f t="shared" si="16"/>
        <v>5.2715999999999999E-2</v>
      </c>
      <c r="M63" s="77">
        <f t="shared" si="16"/>
        <v>5.2715999999999999E-2</v>
      </c>
      <c r="N63" s="77">
        <f t="shared" si="16"/>
        <v>5.2715999999999999E-2</v>
      </c>
      <c r="O63" s="77">
        <f t="shared" si="16"/>
        <v>5.2715999999999999E-2</v>
      </c>
      <c r="P63" s="77">
        <f t="shared" si="16"/>
        <v>5.2715999999999999E-2</v>
      </c>
      <c r="Q63" s="77">
        <f t="shared" si="16"/>
        <v>0</v>
      </c>
      <c r="R63" s="77">
        <f t="shared" si="16"/>
        <v>0</v>
      </c>
      <c r="S63" s="77">
        <f t="shared" si="16"/>
        <v>0</v>
      </c>
      <c r="T63" s="77">
        <f t="shared" si="16"/>
        <v>0</v>
      </c>
      <c r="U63" s="77">
        <f t="shared" si="16"/>
        <v>0</v>
      </c>
    </row>
    <row r="64" spans="1:35" s="19" customFormat="1" ht="52" x14ac:dyDescent="0.3">
      <c r="A64" s="111" t="s">
        <v>158</v>
      </c>
      <c r="B64" s="77">
        <f>(B59-B60)*B61</f>
        <v>1.2000000000000011</v>
      </c>
      <c r="C64" s="77">
        <f t="shared" ref="C64:U64" si="17">(C59-C60)*C61</f>
        <v>2.4000000000000021</v>
      </c>
      <c r="D64" s="77">
        <f t="shared" si="17"/>
        <v>-1.2000000000000011</v>
      </c>
      <c r="E64" s="77">
        <f t="shared" si="17"/>
        <v>-0.59999999999999787</v>
      </c>
      <c r="F64" s="77">
        <f t="shared" si="17"/>
        <v>0.6000000000000032</v>
      </c>
      <c r="G64" s="77">
        <f t="shared" si="17"/>
        <v>2.4000000000000021</v>
      </c>
      <c r="H64" s="77">
        <f t="shared" si="17"/>
        <v>0.6000000000000032</v>
      </c>
      <c r="I64" s="77">
        <f t="shared" si="17"/>
        <v>-4.2000000000000011</v>
      </c>
      <c r="J64" s="77">
        <f t="shared" si="17"/>
        <v>1.7999999999999989</v>
      </c>
      <c r="K64" s="77">
        <f t="shared" si="17"/>
        <v>7.2000000000000011</v>
      </c>
      <c r="L64" s="77">
        <f t="shared" si="17"/>
        <v>4.7999999999999989</v>
      </c>
      <c r="M64" s="77">
        <f t="shared" si="17"/>
        <v>3.6000000000000032</v>
      </c>
      <c r="N64" s="77">
        <f t="shared" si="17"/>
        <v>2.4000000000000021</v>
      </c>
      <c r="O64" s="77">
        <f t="shared" si="17"/>
        <v>0.6000000000000032</v>
      </c>
      <c r="P64" s="77">
        <f t="shared" si="17"/>
        <v>2.4000000000000021</v>
      </c>
      <c r="Q64" s="77" t="e">
        <f t="shared" si="17"/>
        <v>#N/A</v>
      </c>
      <c r="R64" s="77" t="e">
        <f t="shared" si="17"/>
        <v>#N/A</v>
      </c>
      <c r="S64" s="77" t="e">
        <f t="shared" si="17"/>
        <v>#N/A</v>
      </c>
      <c r="T64" s="77" t="e">
        <f t="shared" si="17"/>
        <v>#N/A</v>
      </c>
      <c r="U64" s="77" t="e">
        <f t="shared" si="17"/>
        <v>#N/A</v>
      </c>
    </row>
    <row r="65" spans="1:21" s="19" customFormat="1" ht="52" x14ac:dyDescent="0.3">
      <c r="A65" s="111" t="s">
        <v>159</v>
      </c>
      <c r="B65" s="77">
        <f>B63-B64</f>
        <v>-1.0506380000000011</v>
      </c>
      <c r="C65" s="77">
        <f t="shared" ref="C65:U65" si="18">C63-C64</f>
        <v>-2.2506380000000021</v>
      </c>
      <c r="D65" s="77">
        <f t="shared" si="18"/>
        <v>1.2527160000000011</v>
      </c>
      <c r="E65" s="77">
        <f t="shared" si="18"/>
        <v>0.74936199999999786</v>
      </c>
      <c r="F65" s="77">
        <f t="shared" si="18"/>
        <v>-0.4506380000000032</v>
      </c>
      <c r="G65" s="77">
        <f t="shared" si="18"/>
        <v>-2.2506380000000021</v>
      </c>
      <c r="H65" s="77">
        <f t="shared" si="18"/>
        <v>-0.4506380000000032</v>
      </c>
      <c r="I65" s="77">
        <f t="shared" si="18"/>
        <v>4.3493620000000011</v>
      </c>
      <c r="J65" s="77">
        <f t="shared" si="18"/>
        <v>-1.6506379999999989</v>
      </c>
      <c r="K65" s="77">
        <f t="shared" si="18"/>
        <v>-7.1472840000000009</v>
      </c>
      <c r="L65" s="77">
        <f t="shared" si="18"/>
        <v>-4.7472839999999987</v>
      </c>
      <c r="M65" s="77">
        <f t="shared" si="18"/>
        <v>-3.547284000000003</v>
      </c>
      <c r="N65" s="77">
        <f t="shared" si="18"/>
        <v>-2.3472840000000019</v>
      </c>
      <c r="O65" s="77">
        <f t="shared" si="18"/>
        <v>-0.54728400000000321</v>
      </c>
      <c r="P65" s="77">
        <f t="shared" si="18"/>
        <v>-2.3472840000000019</v>
      </c>
      <c r="Q65" s="77" t="e">
        <f t="shared" si="18"/>
        <v>#N/A</v>
      </c>
      <c r="R65" s="77" t="e">
        <f t="shared" si="18"/>
        <v>#N/A</v>
      </c>
      <c r="S65" s="77" t="e">
        <f t="shared" si="18"/>
        <v>#N/A</v>
      </c>
      <c r="T65" s="77" t="e">
        <f t="shared" si="18"/>
        <v>#N/A</v>
      </c>
      <c r="U65" s="77" t="e">
        <f t="shared" si="18"/>
        <v>#N/A</v>
      </c>
    </row>
    <row r="66" spans="1:21" s="19" customFormat="1" ht="26" x14ac:dyDescent="0.3">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2" operator="equal">
      <formula>"DECREASE"</formula>
    </cfRule>
    <cfRule type="cellIs" dxfId="124" priority="33" operator="equal">
      <formula>"INCREASE"</formula>
    </cfRule>
  </conditionalFormatting>
  <conditionalFormatting sqref="B31:B50 B62:U66">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4" zoomScale="90" zoomScaleNormal="90" workbookViewId="0">
      <selection activeCell="F56" sqref="F5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5" t="s">
        <v>41</v>
      </c>
      <c r="B1" s="125"/>
      <c r="C1" s="138" t="str">
        <f>'Dunbia DAF Liquid'!C1:D1</f>
        <v>PAN-014886</v>
      </c>
      <c r="D1" s="139"/>
      <c r="E1" s="93" t="s">
        <v>45</v>
      </c>
      <c r="F1" s="39" t="str">
        <f>'Dunbia DAF Liquid'!F1</f>
        <v>50 ha</v>
      </c>
      <c r="G1" s="121" t="s">
        <v>43</v>
      </c>
      <c r="H1" s="122"/>
      <c r="I1" s="96">
        <v>6.67</v>
      </c>
      <c r="J1" s="125" t="s">
        <v>154</v>
      </c>
      <c r="K1" s="125"/>
      <c r="L1" s="96">
        <v>353</v>
      </c>
      <c r="AB1" s="18"/>
      <c r="AC1" s="18"/>
      <c r="AD1" s="30" t="s">
        <v>127</v>
      </c>
      <c r="AE1" s="17"/>
      <c r="AF1" s="17"/>
      <c r="AG1" s="18"/>
      <c r="AH1" s="18"/>
      <c r="AI1" s="40" t="s">
        <v>79</v>
      </c>
      <c r="AJ1" s="41" t="s">
        <v>94</v>
      </c>
      <c r="AK1" s="42" t="s">
        <v>95</v>
      </c>
      <c r="AL1" s="43" t="s">
        <v>126</v>
      </c>
      <c r="AM1" s="43" t="s">
        <v>132</v>
      </c>
      <c r="AN1" s="43" t="s">
        <v>112</v>
      </c>
    </row>
    <row r="2" spans="1:41" ht="13" x14ac:dyDescent="0.3">
      <c r="A2" s="125" t="s">
        <v>87</v>
      </c>
      <c r="B2" s="125"/>
      <c r="C2" s="140" t="str">
        <f>'Dunbia DAF Liquid'!C2:D2</f>
        <v>EPR/GP3792SK</v>
      </c>
      <c r="D2" s="141"/>
      <c r="E2" s="93" t="s">
        <v>109</v>
      </c>
      <c r="F2" s="96" t="s">
        <v>169</v>
      </c>
      <c r="G2" s="123" t="s">
        <v>110</v>
      </c>
      <c r="H2" s="124"/>
      <c r="I2" s="96">
        <v>578</v>
      </c>
      <c r="J2" s="125" t="s">
        <v>155</v>
      </c>
      <c r="K2" s="125"/>
      <c r="L2" s="96">
        <v>1600</v>
      </c>
      <c r="AB2" s="30" t="s">
        <v>56</v>
      </c>
      <c r="AC2" s="17"/>
      <c r="AD2" s="30" t="s">
        <v>70</v>
      </c>
      <c r="AE2" s="17"/>
      <c r="AF2" s="17"/>
      <c r="AG2" s="44" t="s">
        <v>76</v>
      </c>
      <c r="AH2" s="18"/>
      <c r="AI2" s="45" t="s">
        <v>127</v>
      </c>
      <c r="AJ2" s="46">
        <v>0</v>
      </c>
      <c r="AK2" s="47">
        <v>0</v>
      </c>
      <c r="AL2" s="10">
        <v>0</v>
      </c>
      <c r="AM2" s="11">
        <v>0</v>
      </c>
      <c r="AN2" s="11">
        <v>0</v>
      </c>
    </row>
    <row r="3" spans="1:41" ht="13" x14ac:dyDescent="0.25">
      <c r="A3" s="121" t="s">
        <v>42</v>
      </c>
      <c r="B3" s="122"/>
      <c r="C3" s="140" t="str">
        <f>'Dunbia DAF Liquid'!C3:D3</f>
        <v>ByProduct Recovery Limited</v>
      </c>
      <c r="D3" s="141"/>
      <c r="E3" s="93" t="s">
        <v>108</v>
      </c>
      <c r="F3" s="31" t="s">
        <v>76</v>
      </c>
      <c r="G3" s="121" t="s">
        <v>111</v>
      </c>
      <c r="H3" s="122"/>
      <c r="I3" s="96"/>
      <c r="J3" s="121" t="s">
        <v>156</v>
      </c>
      <c r="K3" s="122"/>
      <c r="L3" s="96">
        <f>(L1/L2)*100</f>
        <v>22.0625</v>
      </c>
      <c r="AB3" s="30" t="s">
        <v>57</v>
      </c>
      <c r="AC3" s="17"/>
      <c r="AD3" s="30" t="s">
        <v>71</v>
      </c>
      <c r="AE3" s="17"/>
      <c r="AF3" s="17"/>
      <c r="AG3" s="44" t="s">
        <v>77</v>
      </c>
      <c r="AH3" s="18"/>
      <c r="AI3" s="48" t="s">
        <v>114</v>
      </c>
      <c r="AJ3" s="49">
        <v>1.7</v>
      </c>
      <c r="AK3" s="50">
        <v>6</v>
      </c>
      <c r="AL3" s="51">
        <v>1</v>
      </c>
      <c r="AM3" s="11">
        <v>6.2</v>
      </c>
      <c r="AN3" s="11" t="s">
        <v>113</v>
      </c>
    </row>
    <row r="4" spans="1:41" ht="13" x14ac:dyDescent="0.25">
      <c r="A4" s="125" t="s">
        <v>0</v>
      </c>
      <c r="B4" s="125"/>
      <c r="C4" s="138" t="str">
        <f>'Dunbia DAF Liquid'!C4:D4</f>
        <v>Bwlchmawr Farm 1</v>
      </c>
      <c r="D4" s="139"/>
      <c r="E4" s="94" t="s">
        <v>1</v>
      </c>
      <c r="F4" s="96" t="s">
        <v>175</v>
      </c>
      <c r="G4" s="121"/>
      <c r="H4" s="122"/>
      <c r="I4" s="39"/>
      <c r="J4" s="121"/>
      <c r="K4" s="122"/>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5" t="s">
        <v>47</v>
      </c>
      <c r="B5" s="125"/>
      <c r="C5" s="138" t="str">
        <f>'Dunbia DAF Liquid'!C5:D5</f>
        <v>Rhiannon Smith</v>
      </c>
      <c r="D5" s="139"/>
      <c r="E5" s="93"/>
      <c r="F5" s="39"/>
      <c r="G5" s="121"/>
      <c r="H5" s="122"/>
      <c r="I5" s="39"/>
      <c r="J5" s="121"/>
      <c r="K5" s="122"/>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0" t="s">
        <v>63</v>
      </c>
      <c r="B7" s="130"/>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25" t="s">
        <v>2</v>
      </c>
      <c r="B8" s="125"/>
      <c r="C8" s="60">
        <f>'Dunbia DAF Liquid'!C8</f>
        <v>2</v>
      </c>
      <c r="D8" s="60">
        <f>'Dunbia DAF Liquid'!D8</f>
        <v>4</v>
      </c>
      <c r="E8" s="60">
        <f>'Dunbia DAF Liquid'!E8</f>
        <v>6</v>
      </c>
      <c r="F8" s="60">
        <f>'Dunbia DAF Liquid'!F8</f>
        <v>7</v>
      </c>
      <c r="G8" s="60">
        <f>'Dunbia DAF Liquid'!G8</f>
        <v>8</v>
      </c>
      <c r="H8" s="60">
        <f>'Dunbia DAF Liquid'!H8</f>
        <v>9</v>
      </c>
      <c r="I8" s="60">
        <f>'Dunbia DAF Liquid'!I8</f>
        <v>10</v>
      </c>
      <c r="J8" s="60">
        <f>'Dunbia DAF Liquid'!J8</f>
        <v>12</v>
      </c>
      <c r="K8" s="60">
        <f>'Dunbia DAF Liquid'!K8</f>
        <v>13</v>
      </c>
      <c r="L8" s="60">
        <f>'Dunbia DAF Liquid'!L8</f>
        <v>3327</v>
      </c>
      <c r="M8" s="60" t="str">
        <f>'Dunbia DAF Liquid'!M8</f>
        <v>9784/0273</v>
      </c>
      <c r="N8" s="60">
        <f>'Dunbia DAF Liquid'!N8</f>
        <v>1976</v>
      </c>
      <c r="O8" s="60" t="str">
        <f>'Dunbia DAF Liquid'!O8</f>
        <v>0566/0656</v>
      </c>
      <c r="P8" s="60">
        <f>'Dunbia DAF Liquid'!P8</f>
        <v>2149</v>
      </c>
      <c r="Q8" s="60">
        <f>'Dunbia DAF Liquid'!Q8</f>
        <v>8690</v>
      </c>
      <c r="R8" s="60">
        <f>'Dunbia DAF Liquid'!R8</f>
        <v>0</v>
      </c>
      <c r="S8" s="60">
        <f>'Dunbia DAF Liquid'!S8</f>
        <v>0</v>
      </c>
      <c r="T8" s="60">
        <f>'Dunbia DAF Liquid'!T8</f>
        <v>0</v>
      </c>
      <c r="U8" s="60">
        <f>'Dunbia DAF Liquid'!U8</f>
        <v>0</v>
      </c>
      <c r="V8" s="60">
        <f>'Dunbia DAF Liquid'!V8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5" t="s">
        <v>3</v>
      </c>
      <c r="B9" s="125"/>
      <c r="C9" s="60" t="str">
        <f>'Dunbia DAF Liquid'!C9</f>
        <v>M</v>
      </c>
      <c r="D9" s="60" t="str">
        <f>'Dunbia DAF Liquid'!D9</f>
        <v>M</v>
      </c>
      <c r="E9" s="60" t="str">
        <f>'Dunbia DAF Liquid'!E9</f>
        <v>M</v>
      </c>
      <c r="F9" s="60" t="str">
        <f>'Dunbia DAF Liquid'!F9</f>
        <v>M</v>
      </c>
      <c r="G9" s="60" t="str">
        <f>'Dunbia DAF Liquid'!G9</f>
        <v>M</v>
      </c>
      <c r="H9" s="60" t="str">
        <f>'Dunbia DAF Liquid'!H9</f>
        <v>M</v>
      </c>
      <c r="I9" s="60" t="str">
        <f>'Dunbia DAF Liquid'!I9</f>
        <v>M</v>
      </c>
      <c r="J9" s="60" t="str">
        <f>'Dunbia DAF Liquid'!J9</f>
        <v>M</v>
      </c>
      <c r="K9" s="60" t="str">
        <f>'Dunbia DAF Liquid'!K9</f>
        <v>M</v>
      </c>
      <c r="L9" s="60" t="str">
        <f>'Dunbia DAF Liquid'!L9</f>
        <v>M</v>
      </c>
      <c r="M9" s="60" t="str">
        <f>'Dunbia DAF Liquid'!M9</f>
        <v>M</v>
      </c>
      <c r="N9" s="60" t="str">
        <f>'Dunbia DAF Liquid'!N9</f>
        <v>M</v>
      </c>
      <c r="O9" s="60" t="str">
        <f>'Dunbia DAF Liquid'!O9</f>
        <v>M</v>
      </c>
      <c r="P9" s="60" t="str">
        <f>'Dunbia DAF Liquid'!P9</f>
        <v>M</v>
      </c>
      <c r="Q9" s="60" t="str">
        <f>'Dunbia DAF Liquid'!Q9</f>
        <v>M</v>
      </c>
      <c r="R9" s="60">
        <f>'Dunbia DAF Liquid'!R9</f>
        <v>0</v>
      </c>
      <c r="S9" s="60">
        <f>'Dunbia DAF Liquid'!S9</f>
        <v>0</v>
      </c>
      <c r="T9" s="60">
        <f>'Dunbia DAF Liquid'!T9</f>
        <v>0</v>
      </c>
      <c r="U9" s="60">
        <f>'Dunbia DAF Liquid'!U9</f>
        <v>0</v>
      </c>
      <c r="V9" s="60">
        <f>'Dunbia DAF Liquid'!V9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25" t="s">
        <v>4</v>
      </c>
      <c r="B10" s="125"/>
      <c r="C10" s="60">
        <f>'Dunbia DAF Liquid'!C10</f>
        <v>6</v>
      </c>
      <c r="D10" s="60">
        <f>'Dunbia DAF Liquid'!D10</f>
        <v>5.8</v>
      </c>
      <c r="E10" s="60">
        <f>'Dunbia DAF Liquid'!E10</f>
        <v>6.4</v>
      </c>
      <c r="F10" s="60">
        <f>'Dunbia DAF Liquid'!F10</f>
        <v>6.3</v>
      </c>
      <c r="G10" s="60">
        <f>'Dunbia DAF Liquid'!G10</f>
        <v>6.1</v>
      </c>
      <c r="H10" s="60">
        <f>'Dunbia DAF Liquid'!H10</f>
        <v>5.8</v>
      </c>
      <c r="I10" s="60">
        <f>'Dunbia DAF Liquid'!I10</f>
        <v>6.1</v>
      </c>
      <c r="J10" s="60">
        <f>'Dunbia DAF Liquid'!J10</f>
        <v>6.9</v>
      </c>
      <c r="K10" s="60">
        <f>'Dunbia DAF Liquid'!K10</f>
        <v>5.9</v>
      </c>
      <c r="L10" s="60">
        <f>'Dunbia DAF Liquid'!L10</f>
        <v>5</v>
      </c>
      <c r="M10" s="60">
        <f>'Dunbia DAF Liquid'!M10</f>
        <v>5.4</v>
      </c>
      <c r="N10" s="60">
        <f>'Dunbia DAF Liquid'!N10</f>
        <v>5.6</v>
      </c>
      <c r="O10" s="60">
        <f>'Dunbia DAF Liquid'!O10</f>
        <v>5.8</v>
      </c>
      <c r="P10" s="60">
        <f>'Dunbia DAF Liquid'!P10</f>
        <v>6.1</v>
      </c>
      <c r="Q10" s="60">
        <f>'Dunbia DAF Liquid'!Q10</f>
        <v>5.8</v>
      </c>
      <c r="R10" s="60">
        <f>'Dunbia DAF Liquid'!R10</f>
        <v>0</v>
      </c>
      <c r="S10" s="60">
        <f>'Dunbia DAF Liquid'!S10</f>
        <v>0</v>
      </c>
      <c r="T10" s="60">
        <f>'Dunbia DAF Liquid'!T10</f>
        <v>0</v>
      </c>
      <c r="U10" s="60">
        <f>'Dunbia DAF Liquid'!U10</f>
        <v>0</v>
      </c>
      <c r="V10" s="60">
        <f>'Dunbia DAF Liquid'!V10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5" t="s">
        <v>5</v>
      </c>
      <c r="B11" s="125"/>
      <c r="C11" s="60">
        <f>'Dunbia DAF Liquid'!C11</f>
        <v>0</v>
      </c>
      <c r="D11" s="60">
        <f>'Dunbia DAF Liquid'!D11</f>
        <v>0</v>
      </c>
      <c r="E11" s="60">
        <f>'Dunbia DAF Liquid'!E11</f>
        <v>3</v>
      </c>
      <c r="F11" s="60">
        <f>'Dunbia DAF Liquid'!F11</f>
        <v>0</v>
      </c>
      <c r="G11" s="60">
        <f>'Dunbia DAF Liquid'!G11</f>
        <v>0</v>
      </c>
      <c r="H11" s="60">
        <f>'Dunbia DAF Liquid'!H11</f>
        <v>0</v>
      </c>
      <c r="I11" s="60">
        <f>'Dunbia DAF Liquid'!I11</f>
        <v>0</v>
      </c>
      <c r="J11" s="60">
        <f>'Dunbia DAF Liquid'!J11</f>
        <v>0</v>
      </c>
      <c r="K11" s="60">
        <f>'Dunbia DAF Liquid'!K11</f>
        <v>0</v>
      </c>
      <c r="L11" s="60">
        <f>'Dunbia DAF Liquid'!L11</f>
        <v>2</v>
      </c>
      <c r="M11" s="60">
        <f>'Dunbia DAF Liquid'!M11</f>
        <v>2</v>
      </c>
      <c r="N11" s="60">
        <f>'Dunbia DAF Liquid'!N11</f>
        <v>4</v>
      </c>
      <c r="O11" s="60">
        <f>'Dunbia DAF Liquid'!O11</f>
        <v>3</v>
      </c>
      <c r="P11" s="60">
        <f>'Dunbia DAF Liquid'!P11</f>
        <v>2</v>
      </c>
      <c r="Q11" s="60">
        <f>'Dunbia DAF Liquid'!Q11</f>
        <v>3</v>
      </c>
      <c r="R11" s="60">
        <f>'Dunbia DAF Liquid'!R11</f>
        <v>0</v>
      </c>
      <c r="S11" s="60">
        <f>'Dunbia DAF Liquid'!S11</f>
        <v>0</v>
      </c>
      <c r="T11" s="60">
        <f>'Dunbia DAF Liquid'!T11</f>
        <v>0</v>
      </c>
      <c r="U11" s="60">
        <f>'Dunbia DAF Liquid'!U11</f>
        <v>0</v>
      </c>
      <c r="V11" s="60">
        <f>'Dunbia DAF Liquid'!V11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5" t="s">
        <v>6</v>
      </c>
      <c r="B12" s="125"/>
      <c r="C12" s="60">
        <f>'Dunbia DAF Liquid'!C12</f>
        <v>0</v>
      </c>
      <c r="D12" s="60">
        <f>'Dunbia DAF Liquid'!D12</f>
        <v>2</v>
      </c>
      <c r="E12" s="60">
        <f>'Dunbia DAF Liquid'!E12</f>
        <v>4</v>
      </c>
      <c r="F12" s="60">
        <f>'Dunbia DAF Liquid'!F12</f>
        <v>2</v>
      </c>
      <c r="G12" s="60">
        <f>'Dunbia DAF Liquid'!G12</f>
        <v>2</v>
      </c>
      <c r="H12" s="60">
        <f>'Dunbia DAF Liquid'!H12</f>
        <v>1</v>
      </c>
      <c r="I12" s="60">
        <f>'Dunbia DAF Liquid'!I12</f>
        <v>1</v>
      </c>
      <c r="J12" s="60">
        <f>'Dunbia DAF Liquid'!J12</f>
        <v>2</v>
      </c>
      <c r="K12" s="60">
        <f>'Dunbia DAF Liquid'!K12</f>
        <v>2</v>
      </c>
      <c r="L12" s="60">
        <f>'Dunbia DAF Liquid'!L12</f>
        <v>2</v>
      </c>
      <c r="M12" s="60">
        <f>'Dunbia DAF Liquid'!M12</f>
        <v>1</v>
      </c>
      <c r="N12" s="60">
        <f>'Dunbia DAF Liquid'!N12</f>
        <v>2</v>
      </c>
      <c r="O12" s="60">
        <f>'Dunbia DAF Liquid'!O12</f>
        <v>2</v>
      </c>
      <c r="P12" s="60">
        <f>'Dunbia DAF Liquid'!P12</f>
        <v>1</v>
      </c>
      <c r="Q12" s="60">
        <f>'Dunbia DAF Liquid'!Q12</f>
        <v>1</v>
      </c>
      <c r="R12" s="60">
        <f>'Dunbia DAF Liquid'!R12</f>
        <v>0</v>
      </c>
      <c r="S12" s="60">
        <f>'Dunbia DAF Liquid'!S12</f>
        <v>0</v>
      </c>
      <c r="T12" s="60">
        <f>'Dunbia DAF Liquid'!T12</f>
        <v>0</v>
      </c>
      <c r="U12" s="60">
        <f>'Dunbia DAF Liquid'!U12</f>
        <v>0</v>
      </c>
      <c r="V12" s="60">
        <f>'Dunbia DAF Liquid'!V12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5" t="s">
        <v>7</v>
      </c>
      <c r="B13" s="125"/>
      <c r="C13" s="60">
        <f>'Dunbia DAF Liquid'!C13</f>
        <v>3</v>
      </c>
      <c r="D13" s="60">
        <f>'Dunbia DAF Liquid'!D13</f>
        <v>3</v>
      </c>
      <c r="E13" s="60">
        <f>'Dunbia DAF Liquid'!E13</f>
        <v>4</v>
      </c>
      <c r="F13" s="60">
        <f>'Dunbia DAF Liquid'!F13</f>
        <v>3</v>
      </c>
      <c r="G13" s="60">
        <f>'Dunbia DAF Liquid'!G13</f>
        <v>3</v>
      </c>
      <c r="H13" s="60">
        <f>'Dunbia DAF Liquid'!H13</f>
        <v>2</v>
      </c>
      <c r="I13" s="60">
        <f>'Dunbia DAF Liquid'!I13</f>
        <v>2</v>
      </c>
      <c r="J13" s="60">
        <f>'Dunbia DAF Liquid'!J13</f>
        <v>3</v>
      </c>
      <c r="K13" s="60">
        <f>'Dunbia DAF Liquid'!K13</f>
        <v>3</v>
      </c>
      <c r="L13" s="60">
        <f>'Dunbia DAF Liquid'!L13</f>
        <v>3</v>
      </c>
      <c r="M13" s="60">
        <f>'Dunbia DAF Liquid'!M13</f>
        <v>2</v>
      </c>
      <c r="N13" s="60">
        <f>'Dunbia DAF Liquid'!N13</f>
        <v>2</v>
      </c>
      <c r="O13" s="60">
        <f>'Dunbia DAF Liquid'!O13</f>
        <v>2</v>
      </c>
      <c r="P13" s="60">
        <f>'Dunbia DAF Liquid'!P13</f>
        <v>2</v>
      </c>
      <c r="Q13" s="60">
        <f>'Dunbia DAF Liquid'!Q13</f>
        <v>2</v>
      </c>
      <c r="R13" s="60">
        <f>'Dunbia DAF Liquid'!R13</f>
        <v>0</v>
      </c>
      <c r="S13" s="60">
        <f>'Dunbia DAF Liquid'!S13</f>
        <v>0</v>
      </c>
      <c r="T13" s="60">
        <f>'Dunbia DAF Liquid'!T13</f>
        <v>0</v>
      </c>
      <c r="U13" s="60">
        <f>'Dunbia DAF Liquid'!U13</f>
        <v>0</v>
      </c>
      <c r="V13" s="60">
        <f>'Dunbia DAF Liquid'!V13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4" t="s">
        <v>8</v>
      </c>
      <c r="B14" s="134"/>
      <c r="C14" s="101" t="str">
        <f>'Dunbia DAF Liquid'!C14</f>
        <v xml:space="preserve">Grass Silage (25% DM) </v>
      </c>
      <c r="D14" s="101" t="str">
        <f>'Dunbia DAF Liquid'!D14</f>
        <v xml:space="preserve">Grass Silage (25% DM) </v>
      </c>
      <c r="E14" s="101" t="str">
        <f>'Dunbia DAF Liquid'!E14</f>
        <v xml:space="preserve">Grass Silage (25% DM) </v>
      </c>
      <c r="F14" s="101" t="str">
        <f>'Dunbia DAF Liquid'!F14</f>
        <v xml:space="preserve">Grass Silage (25% DM) </v>
      </c>
      <c r="G14" s="101" t="str">
        <f>'Dunbia DAF Liquid'!G14</f>
        <v xml:space="preserve">Grass Silage (25% DM) </v>
      </c>
      <c r="H14" s="101" t="str">
        <f>'Dunbia DAF Liquid'!H14</f>
        <v xml:space="preserve">Grass Silage (25% DM) </v>
      </c>
      <c r="I14" s="101" t="str">
        <f>'Dunbia DAF Liquid'!I14</f>
        <v xml:space="preserve">Grass Silage (25% DM) </v>
      </c>
      <c r="J14" s="101" t="str">
        <f>'Dunbia DAF Liquid'!J14</f>
        <v xml:space="preserve">Grass Silage (25% DM) </v>
      </c>
      <c r="K14" s="101" t="str">
        <f>'Dunbia DAF Liquid'!K14</f>
        <v xml:space="preserve">Grass Silage (25% DM) </v>
      </c>
      <c r="L14" s="101" t="str">
        <f>'Dunbia DAF Liquid'!L14</f>
        <v xml:space="preserve">Grass Silage (25% DM) </v>
      </c>
      <c r="M14" s="101" t="str">
        <f>'Dunbia DAF Liquid'!M14</f>
        <v xml:space="preserve">Grass Silage (25% DM) </v>
      </c>
      <c r="N14" s="101" t="str">
        <f>'Dunbia DAF Liquid'!N14</f>
        <v xml:space="preserve">Grass Silage (25% DM) </v>
      </c>
      <c r="O14" s="101" t="str">
        <f>'Dunbia DAF Liquid'!O14</f>
        <v xml:space="preserve">Grass Silage (25% DM) </v>
      </c>
      <c r="P14" s="101" t="str">
        <f>'Dunbia DAF Liquid'!P14</f>
        <v xml:space="preserve">Grass Silage (25% DM) </v>
      </c>
      <c r="Q14" s="101" t="str">
        <f>'Dunbia DAF Liquid'!Q14</f>
        <v xml:space="preserve">Grass Silage (25% DM) </v>
      </c>
      <c r="R14" s="101">
        <f>'Dunbia DAF Liquid'!R14</f>
        <v>0</v>
      </c>
      <c r="S14" s="101">
        <f>'Dunbia DAF Liquid'!S14</f>
        <v>0</v>
      </c>
      <c r="T14" s="101">
        <f>'Dunbia DAF Liquid'!T14</f>
        <v>0</v>
      </c>
      <c r="U14" s="101">
        <f>'Dunbia DAF Liquid'!U14</f>
        <v>0</v>
      </c>
      <c r="V14" s="101">
        <f>'Dunbia DAF Liquid'!V14</f>
        <v>0</v>
      </c>
      <c r="AD14" s="30" t="s">
        <v>139</v>
      </c>
      <c r="AE14" s="30">
        <v>6</v>
      </c>
      <c r="AI14" s="53" t="s">
        <v>120</v>
      </c>
      <c r="AJ14" s="54">
        <v>0.8</v>
      </c>
      <c r="AK14" s="55">
        <v>1.7</v>
      </c>
      <c r="AL14" s="11">
        <v>12</v>
      </c>
      <c r="AM14" s="11">
        <v>6.7</v>
      </c>
      <c r="AN14" s="11" t="s">
        <v>136</v>
      </c>
    </row>
    <row r="15" spans="1:41" ht="13" x14ac:dyDescent="0.25">
      <c r="A15" s="133" t="s">
        <v>9</v>
      </c>
      <c r="B15" s="133"/>
      <c r="C15" s="60">
        <f>'Dunbia DAF Liquid'!C15</f>
        <v>38</v>
      </c>
      <c r="D15" s="60">
        <f>'Dunbia DAF Liquid'!D15</f>
        <v>38</v>
      </c>
      <c r="E15" s="60">
        <f>'Dunbia DAF Liquid'!E15</f>
        <v>38</v>
      </c>
      <c r="F15" s="60">
        <f>'Dunbia DAF Liquid'!F15</f>
        <v>38</v>
      </c>
      <c r="G15" s="60">
        <f>'Dunbia DAF Liquid'!G15</f>
        <v>38</v>
      </c>
      <c r="H15" s="60">
        <f>'Dunbia DAF Liquid'!H15</f>
        <v>38</v>
      </c>
      <c r="I15" s="60">
        <f>'Dunbia DAF Liquid'!I15</f>
        <v>38</v>
      </c>
      <c r="J15" s="60">
        <f>'Dunbia DAF Liquid'!J15</f>
        <v>38</v>
      </c>
      <c r="K15" s="60">
        <f>'Dunbia DAF Liquid'!K15</f>
        <v>38</v>
      </c>
      <c r="L15" s="60">
        <f>'Dunbia DAF Liquid'!L15</f>
        <v>38</v>
      </c>
      <c r="M15" s="60">
        <f>'Dunbia DAF Liquid'!M15</f>
        <v>38</v>
      </c>
      <c r="N15" s="60">
        <f>'Dunbia DAF Liquid'!N15</f>
        <v>38</v>
      </c>
      <c r="O15" s="60">
        <f>'Dunbia DAF Liquid'!O15</f>
        <v>38</v>
      </c>
      <c r="P15" s="60">
        <f>'Dunbia DAF Liquid'!P15</f>
        <v>38</v>
      </c>
      <c r="Q15" s="60">
        <f>'Dunbia DAF Liquid'!Q15</f>
        <v>38</v>
      </c>
      <c r="R15" s="60">
        <f>'Dunbia DAF Liquid'!R15</f>
        <v>0</v>
      </c>
      <c r="S15" s="60">
        <f>'Dunbia DAF Liquid'!S15</f>
        <v>0</v>
      </c>
      <c r="T15" s="60">
        <f>'Dunbia DAF Liquid'!T15</f>
        <v>0</v>
      </c>
      <c r="U15" s="60">
        <f>'Dunbia DAF Liquid'!U15</f>
        <v>0</v>
      </c>
      <c r="V15" s="60">
        <f>'Dunbia DAF Liquid'!V15</f>
        <v>0</v>
      </c>
      <c r="AD15" s="30" t="s">
        <v>145</v>
      </c>
      <c r="AE15" s="30">
        <v>7</v>
      </c>
      <c r="AI15" s="53" t="s">
        <v>101</v>
      </c>
      <c r="AJ15" s="62">
        <v>1.8</v>
      </c>
      <c r="AK15" s="55">
        <v>5.4</v>
      </c>
      <c r="AL15" s="11">
        <v>13</v>
      </c>
      <c r="AM15" s="11">
        <v>6.7</v>
      </c>
      <c r="AN15" s="11" t="s">
        <v>136</v>
      </c>
    </row>
    <row r="16" spans="1:41" ht="13.5" thickBot="1" x14ac:dyDescent="0.3">
      <c r="A16" s="135" t="s">
        <v>44</v>
      </c>
      <c r="B16" s="135"/>
      <c r="C16" s="102" t="str">
        <f>'Dunbia DAF Liquid'!C16</f>
        <v>Medium/Clay</v>
      </c>
      <c r="D16" s="102" t="str">
        <f>'Dunbia DAF Liquid'!D16</f>
        <v>Medium/Clay</v>
      </c>
      <c r="E16" s="102" t="str">
        <f>'Dunbia DAF Liquid'!E16</f>
        <v>Medium/Clay</v>
      </c>
      <c r="F16" s="102" t="str">
        <f>'Dunbia DAF Liquid'!F16</f>
        <v>Medium/Clay</v>
      </c>
      <c r="G16" s="102" t="str">
        <f>'Dunbia DAF Liquid'!G16</f>
        <v>Medium/Clay</v>
      </c>
      <c r="H16" s="102" t="str">
        <f>'Dunbia DAF Liquid'!H16</f>
        <v>Medium/Clay</v>
      </c>
      <c r="I16" s="102" t="str">
        <f>'Dunbia DAF Liquid'!I16</f>
        <v>Medium/Clay</v>
      </c>
      <c r="J16" s="102" t="str">
        <f>'Dunbia DAF Liquid'!J16</f>
        <v>Medium/Clay</v>
      </c>
      <c r="K16" s="102" t="str">
        <f>'Dunbia DAF Liquid'!K16</f>
        <v>Medium/Clay</v>
      </c>
      <c r="L16" s="102" t="str">
        <f>'Dunbia DAF Liquid'!L16</f>
        <v>Medium/Clay</v>
      </c>
      <c r="M16" s="102" t="str">
        <f>'Dunbia DAF Liquid'!M16</f>
        <v>Medium/Clay</v>
      </c>
      <c r="N16" s="102" t="str">
        <f>'Dunbia DAF Liquid'!N16</f>
        <v>Medium/Clay</v>
      </c>
      <c r="O16" s="102" t="str">
        <f>'Dunbia DAF Liquid'!O16</f>
        <v>Medium/Clay</v>
      </c>
      <c r="P16" s="102" t="str">
        <f>'Dunbia DAF Liquid'!P16</f>
        <v>Medium/Clay</v>
      </c>
      <c r="Q16" s="102" t="str">
        <f>'Dunbia DAF Liquid'!Q16</f>
        <v>Medium/Clay</v>
      </c>
      <c r="R16" s="102">
        <f>'Dunbia DAF Liquid'!R16</f>
        <v>0</v>
      </c>
      <c r="S16" s="102">
        <f>'Dunbia DAF Liquid'!S16</f>
        <v>0</v>
      </c>
      <c r="T16" s="102">
        <f>'Dunbia DAF Liquid'!T16</f>
        <v>0</v>
      </c>
      <c r="U16" s="102">
        <f>'Dunbia DAF Liquid'!U16</f>
        <v>0</v>
      </c>
      <c r="V16" s="102">
        <f>'Dunbia DAF Liquid'!V16</f>
        <v>0</v>
      </c>
      <c r="AD16" s="52" t="s">
        <v>146</v>
      </c>
      <c r="AE16" s="30">
        <v>8</v>
      </c>
      <c r="AI16" s="53" t="s">
        <v>119</v>
      </c>
      <c r="AJ16" s="54">
        <v>8</v>
      </c>
      <c r="AK16" s="55">
        <v>5.5</v>
      </c>
      <c r="AL16" s="12">
        <v>14</v>
      </c>
      <c r="AM16" s="11">
        <v>6.7</v>
      </c>
      <c r="AN16" s="11" t="s">
        <v>136</v>
      </c>
    </row>
    <row r="17" spans="1:40" ht="13" x14ac:dyDescent="0.25">
      <c r="A17" s="131" t="s">
        <v>69</v>
      </c>
      <c r="B17" s="132"/>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9" t="s">
        <v>23</v>
      </c>
      <c r="B18" s="130"/>
      <c r="C18" s="16">
        <f>$D31</f>
        <v>45.098334999999999</v>
      </c>
      <c r="D18" s="16">
        <f>$D32</f>
        <v>45.098334999999999</v>
      </c>
      <c r="E18" s="16">
        <f>$D33</f>
        <v>45.098334999999999</v>
      </c>
      <c r="F18" s="16">
        <f>$D34</f>
        <v>45.098334999999999</v>
      </c>
      <c r="G18" s="16">
        <f>$D35</f>
        <v>45.098334999999999</v>
      </c>
      <c r="H18" s="16">
        <f>$D36</f>
        <v>45.098334999999999</v>
      </c>
      <c r="I18" s="16">
        <f>$D37</f>
        <v>45.098334999999999</v>
      </c>
      <c r="J18" s="16">
        <f>$D38</f>
        <v>45.098334999999999</v>
      </c>
      <c r="K18" s="16">
        <f>$D39</f>
        <v>45.098334999999999</v>
      </c>
      <c r="L18" s="16">
        <f>$D40</f>
        <v>45.098334999999999</v>
      </c>
      <c r="M18" s="16">
        <f>$D41</f>
        <v>45.098334999999999</v>
      </c>
      <c r="N18" s="16">
        <f>$D42</f>
        <v>45.098334999999999</v>
      </c>
      <c r="O18" s="16">
        <f>$D43</f>
        <v>45.098334999999999</v>
      </c>
      <c r="P18" s="16">
        <f>$D44</f>
        <v>45.098334999999999</v>
      </c>
      <c r="Q18" s="16">
        <f>$D45</f>
        <v>45.098334999999999</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9" t="s">
        <v>90</v>
      </c>
      <c r="B19" s="130"/>
      <c r="C19" s="16">
        <f>C18-C17</f>
        <v>-19.501664999999996</v>
      </c>
      <c r="D19" s="16">
        <f t="shared" ref="D19:V19" si="1">D18-D17</f>
        <v>-19.501664999999996</v>
      </c>
      <c r="E19" s="16">
        <f t="shared" si="1"/>
        <v>-19.501664999999996</v>
      </c>
      <c r="F19" s="16">
        <f t="shared" si="1"/>
        <v>-19.501664999999996</v>
      </c>
      <c r="G19" s="16">
        <f t="shared" si="1"/>
        <v>-19.501664999999996</v>
      </c>
      <c r="H19" s="16">
        <f t="shared" si="1"/>
        <v>-19.501664999999996</v>
      </c>
      <c r="I19" s="16">
        <f t="shared" si="1"/>
        <v>-19.501664999999996</v>
      </c>
      <c r="J19" s="16">
        <f t="shared" si="1"/>
        <v>-19.501664999999996</v>
      </c>
      <c r="K19" s="16">
        <f t="shared" si="1"/>
        <v>-19.501664999999996</v>
      </c>
      <c r="L19" s="16">
        <f t="shared" si="1"/>
        <v>-19.501664999999996</v>
      </c>
      <c r="M19" s="16">
        <f t="shared" si="1"/>
        <v>-19.501664999999996</v>
      </c>
      <c r="N19" s="16">
        <f t="shared" si="1"/>
        <v>-19.501664999999996</v>
      </c>
      <c r="O19" s="16">
        <f t="shared" si="1"/>
        <v>-19.501664999999996</v>
      </c>
      <c r="P19" s="16">
        <f t="shared" si="1"/>
        <v>-19.501664999999996</v>
      </c>
      <c r="Q19" s="16">
        <f t="shared" si="1"/>
        <v>-19.501664999999996</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1" t="s">
        <v>88</v>
      </c>
      <c r="B21" s="132"/>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9" t="s">
        <v>89</v>
      </c>
      <c r="B22" s="130"/>
      <c r="C22" s="16">
        <f>$E31</f>
        <v>38.662425000000006</v>
      </c>
      <c r="D22" s="16">
        <f>$E32</f>
        <v>38.662425000000006</v>
      </c>
      <c r="E22" s="16">
        <f>$E33</f>
        <v>38.662425000000006</v>
      </c>
      <c r="F22" s="16">
        <f>$E34</f>
        <v>38.662425000000006</v>
      </c>
      <c r="G22" s="16">
        <f>$E35</f>
        <v>38.662425000000006</v>
      </c>
      <c r="H22" s="16">
        <f>$E36</f>
        <v>38.662425000000006</v>
      </c>
      <c r="I22" s="16">
        <f>$E37</f>
        <v>38.662425000000006</v>
      </c>
      <c r="J22" s="16">
        <f>$E38</f>
        <v>38.662425000000006</v>
      </c>
      <c r="K22" s="16">
        <f>$E39</f>
        <v>38.662425000000006</v>
      </c>
      <c r="L22" s="16">
        <f>$E40</f>
        <v>38.662425000000006</v>
      </c>
      <c r="M22" s="16">
        <f>$E41</f>
        <v>38.662425000000006</v>
      </c>
      <c r="N22" s="16">
        <f>$E42</f>
        <v>38.662425000000006</v>
      </c>
      <c r="O22" s="16">
        <f>$E43</f>
        <v>38.662425000000006</v>
      </c>
      <c r="P22" s="16">
        <f>$E44</f>
        <v>38.662425000000006</v>
      </c>
      <c r="Q22" s="16">
        <f>$E45</f>
        <v>38.662425000000006</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9" t="s">
        <v>92</v>
      </c>
      <c r="B23" s="130"/>
      <c r="C23" s="16">
        <f>C22-C21</f>
        <v>-189.33757499999999</v>
      </c>
      <c r="D23" s="16">
        <f t="shared" ref="D23:V23" si="3">D22-D21</f>
        <v>-189.33757499999999</v>
      </c>
      <c r="E23" s="16">
        <f t="shared" si="3"/>
        <v>-189.33757499999999</v>
      </c>
      <c r="F23" s="16">
        <f t="shared" si="3"/>
        <v>-189.33757499999999</v>
      </c>
      <c r="G23" s="16">
        <f t="shared" si="3"/>
        <v>-189.33757499999999</v>
      </c>
      <c r="H23" s="16">
        <f t="shared" si="3"/>
        <v>-189.33757499999999</v>
      </c>
      <c r="I23" s="16">
        <f t="shared" si="3"/>
        <v>-189.33757499999999</v>
      </c>
      <c r="J23" s="16">
        <f t="shared" si="3"/>
        <v>-189.33757499999999</v>
      </c>
      <c r="K23" s="16">
        <f t="shared" si="3"/>
        <v>-189.33757499999999</v>
      </c>
      <c r="L23" s="16">
        <f t="shared" si="3"/>
        <v>-189.33757499999999</v>
      </c>
      <c r="M23" s="16">
        <f t="shared" si="3"/>
        <v>-189.33757499999999</v>
      </c>
      <c r="N23" s="16">
        <f t="shared" si="3"/>
        <v>-189.33757499999999</v>
      </c>
      <c r="O23" s="16">
        <f t="shared" si="3"/>
        <v>-189.33757499999999</v>
      </c>
      <c r="P23" s="16">
        <f t="shared" si="3"/>
        <v>-189.33757499999999</v>
      </c>
      <c r="Q23" s="16">
        <f t="shared" si="3"/>
        <v>-189.33757499999999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t="s">
        <v>54</v>
      </c>
    </row>
    <row r="28" spans="1:40" s="57" customFormat="1" x14ac:dyDescent="0.35">
      <c r="A28" s="107"/>
      <c r="B28" s="24">
        <v>5.46</v>
      </c>
      <c r="C28" s="15">
        <v>0.16</v>
      </c>
      <c r="D28" s="15">
        <v>127</v>
      </c>
      <c r="E28" s="15">
        <v>207</v>
      </c>
      <c r="F28" s="15">
        <v>44</v>
      </c>
      <c r="G28" s="15">
        <v>3.21</v>
      </c>
      <c r="H28" s="15">
        <v>53.2</v>
      </c>
      <c r="I28" s="15">
        <v>0.5</v>
      </c>
      <c r="J28" s="15">
        <v>0.01</v>
      </c>
      <c r="K28" s="23">
        <v>0.05</v>
      </c>
      <c r="L28" s="15">
        <v>0.22</v>
      </c>
      <c r="M28" s="15">
        <v>0.38</v>
      </c>
      <c r="N28" s="15"/>
      <c r="O28" s="15"/>
      <c r="P28" s="15">
        <v>175</v>
      </c>
      <c r="Q28" s="15">
        <v>348</v>
      </c>
      <c r="R28" s="15">
        <v>0.04</v>
      </c>
      <c r="S28" s="15">
        <v>0.5</v>
      </c>
      <c r="T28" s="15">
        <v>0.12</v>
      </c>
      <c r="U28" s="15">
        <v>10</v>
      </c>
    </row>
    <row r="29" spans="1:40" s="7" customFormat="1" ht="28" x14ac:dyDescent="0.35">
      <c r="A29" s="13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155</v>
      </c>
      <c r="C31" s="77">
        <f>IF(C$27="%w/w SAR",((C$28*10)*$B31),IF(C$27="%w/w DM",(((C$28*10)*($B$28/100))*$B31),IF(C$27="kg/t SAR",(C$28*$B31),IF(C$27="kg/t DM",((C$28*($B$28/100))*$B31),IF(C$27="mg/kg SAR",((C$28*0.001)*$B31),IF(C$27="mg/kg DM",(((C$28*0.001)*($B$28/100))*$B31),0))))))</f>
        <v>248</v>
      </c>
      <c r="D31" s="77">
        <f>(IF(D$27="%w/w SAR",((D$28*10)*$B31),IF(D$27="%w/w DM",(((D$28*10)*($B$28/100))*$B31),IF(D$27="kg/t SAR",(D$28*$B31),IF(D$27="kg/t DM",((D$28*($B$28/100))*$B31),IF(D$27="mg/kg SAR",((D$28*0.001)*$B31),IF(D$27="mg/kg DM",(((D$28*0.001)*($B$28/100))*$B31),"0")))))))*2.291</f>
        <v>45.098334999999999</v>
      </c>
      <c r="E31" s="77">
        <f>(IF(E$27="%w/w SAR",((E$28*10)*$B31),IF(E$27="%w/w DM",(((E$28*10)*($B$28/100))*$B31),IF(E$27="kg/t SAR",(E$28*$B31),IF(E$27="kg/t DM",((E$28*($B$28/100))*$B31),IF(E$27="mg/kg SAR",((E$28*0.001)*$B31),IF(E$27="mg/kg DM",(((E$28*0.001)*($B$28/100))*$B31),"0")))))))*1.205</f>
        <v>38.662425000000006</v>
      </c>
      <c r="F31" s="77">
        <f>(IF(F$27="%w/w SAR",((F$28*10)*$B31),IF(F$27="%w/w DM",(((F$28*10)*($B$28/100))*$B31),IF(F$27="kg/t SAR",(F$28*$B31),IF(F$27="kg/t DM",((F$28*($B$28/100))*$B31),IF(F$27="mg/kg SAR",((F$28*0.001)*$B31),IF(F$27="mg/kg DM",(((F$28*0.001)*($B$28/100))*$B31),"0")))))))*1.658</f>
        <v>11.307559999999999</v>
      </c>
      <c r="G31" s="77">
        <f t="shared" ref="G31:P46" si="5">IF(G$27="%w/w SAR",((G$28*10)*$B31),IF(G$27="%w/w DM",(((G$28*10)*($B$28/100))*$B31),IF(G$27="kg/t SAR",(G$28*$B31),IF(G$27="kg/t DM",((G$28*($B$28/100))*$B31),IF(G$27="mg/kg SAR",((G$28*0.001)*$B31),IF(G$27="mg/kg DM",(((G$28*0.001)*($B$28/100))*$B31),0))))))</f>
        <v>0.49755000000000005</v>
      </c>
      <c r="H31" s="77">
        <f t="shared" si="5"/>
        <v>8.2460000000000004</v>
      </c>
      <c r="I31" s="77">
        <f t="shared" si="5"/>
        <v>7.7499999999999999E-2</v>
      </c>
      <c r="J31" s="77">
        <f t="shared" si="5"/>
        <v>1.5500000000000002E-3</v>
      </c>
      <c r="K31" s="77">
        <f t="shared" si="5"/>
        <v>7.7499999999999999E-3</v>
      </c>
      <c r="L31" s="77">
        <f t="shared" si="5"/>
        <v>3.4099999999999998E-2</v>
      </c>
      <c r="M31" s="77">
        <f t="shared" si="5"/>
        <v>5.8900000000000001E-2</v>
      </c>
      <c r="N31" s="77">
        <f t="shared" si="5"/>
        <v>0</v>
      </c>
      <c r="O31" s="77">
        <f t="shared" si="5"/>
        <v>0</v>
      </c>
      <c r="P31" s="77">
        <f t="shared" si="5"/>
        <v>27.125000000000004</v>
      </c>
      <c r="Q31" s="77">
        <f>(IF(Q$27="%w/w SAR",((Q$28*10)*$B31),IF(Q$27="%w/w DM",(((Q$28*10)*($B$28/100))*$B31),IF(Q$27="kg/t SAR",(Q$28*$B31),IF(Q$27="kg/t DM",((Q$28*($B$28/100))*$B31),IF(Q$27="mg/kg SAR",((Q$28*0.001)*$B31),IF(Q$27="mg/kg DM",(((Q$28*0.001)*($B$28/100))*$B31),0)))))))*2.5</f>
        <v>134.85000000000002</v>
      </c>
      <c r="R31" s="77">
        <f>IF(R$27="%w/w SAR",((R$28*10)*$B31),IF(R$27="%w/w DM",(((R$28*10)*($B$28/100))*$B31),IF(R$27="kg/t SAR",(R$28*$B31),IF(R$27="kg/t DM",((R$28*($B$28/100))*$B31),IF(R$27="mg/kg SAR",((R$28*0.001)*$B31),IF(R$27="mg/kg DM",(((R$28*0.001)*($B$28/100))*$B31),0))))))</f>
        <v>6.2000000000000006E-3</v>
      </c>
      <c r="S31" s="77">
        <f>IF(S$27="%w/w SAR",((S$28*10)*$B31),IF(S$27="%w/w DM",(((S$28*10)*($B$28/100))*$B31),IF(S$27="kg/t SAR",(S$28*$B31),IF(S$27="kg/t DM",((S$28*($B$28/100))*$B31),IF(S$27="mg/kg SAR",((S$28*0.001)*$B31),IF(S$27="mg/kg DM",(((S$28*0.001)*($B$28/100))*$B31),0))))))</f>
        <v>7.7499999999999999E-2</v>
      </c>
      <c r="T31" s="77">
        <f>IF(T$27="%w/w SAR",((T$28*10)*$B31),IF(T$27="%w/w DM",(((T$28*10)*($B$28/100))*$B31),IF(T$27="kg/t SAR",(T$28*$B31),IF(T$27="kg/t DM",((T$28*($B$28/100))*$B31),IF(T$27="mg/kg SAR",((T$28*0.001)*$B31),IF(T$27="mg/kg DM",(((T$28*0.001)*($B$28/100))*$B31),0))))))</f>
        <v>1.8600000000000002E-2</v>
      </c>
      <c r="U31" s="77">
        <f>IF(U$27="%w/w SAR",((U$28*10)*$B31),IF(U$27="%w/w DM",(((U$28*10)*($B$28/100))*$B31),IF(U$27="kg/t SAR",(U$28*$B31),IF(U$27="kg/t DM",((U$28*($B$28/100))*$B31),IF(U$27="mg/kg SAR",((U$28*0.001)*$B31),IF(U$27="mg/kg DM",(((U$28*0.001)*($B$28/100))*$B31),0))))))</f>
        <v>1.55</v>
      </c>
      <c r="AB31" s="59"/>
      <c r="AC31" s="59"/>
      <c r="AD31" s="59"/>
      <c r="AE31" s="59"/>
      <c r="AF31" s="59"/>
      <c r="AG31" s="59"/>
      <c r="AH31" s="59"/>
      <c r="AI31" s="59"/>
    </row>
    <row r="32" spans="1:40" s="72" customFormat="1" ht="13" x14ac:dyDescent="0.35">
      <c r="A32" s="13">
        <f>D8</f>
        <v>4</v>
      </c>
      <c r="B32" s="15">
        <v>155</v>
      </c>
      <c r="C32" s="77">
        <f t="shared" ref="C32:C50" si="6">IF(C$27="%w/w SAR",((C$28*10)*$B32),IF(C$27="%w/w DM",(((C$28*10)*($B$28/100))*$B32),IF(C$27="kg/t SAR",(C$28*$B32),IF(C$27="kg/t DM",((C$28*($B$28/100))*$B32),IF(C$27="mg/kg SAR",((C$28*0.001)*$B32),IF(C$27="mg/kg DM",(((C$28*0.001)*($B$28/100))*$B32),0))))))</f>
        <v>248</v>
      </c>
      <c r="D32" s="77">
        <f t="shared" ref="D32:D50" si="7">(IF(D$27="%w/w SAR",((D$28*10)*$B32),IF(D$27="%w/w DM",(((D$28*10)*($B$28/100))*$B32),IF(D$27="kg/t SAR",(D$28*$B32),IF(D$27="kg/t DM",((D$28*($B$28/100))*$B32),IF(D$27="mg/kg SAR",((D$28*0.001)*$B32),IF(D$27="mg/kg DM",(((D$28*0.001)*($B$28/100))*$B32),"0")))))))*2.291</f>
        <v>45.098334999999999</v>
      </c>
      <c r="E32" s="77">
        <f t="shared" ref="E32:E50" si="8">(IF(E$27="%w/w SAR",((E$28*10)*$B32),IF(E$27="%w/w DM",(((E$28*10)*($B$28/100))*$B32),IF(E$27="kg/t SAR",(E$28*$B32),IF(E$27="kg/t DM",((E$28*($B$28/100))*$B32),IF(E$27="mg/kg SAR",((E$28*0.001)*$B32),IF(E$27="mg/kg DM",(((E$28*0.001)*($B$28/100))*$B32),"0")))))))*1.205</f>
        <v>38.662425000000006</v>
      </c>
      <c r="F32" s="77">
        <f t="shared" ref="F32:F50" si="9">(IF(F$27="%w/w SAR",((F$28*10)*$B32),IF(F$27="%w/w DM",(((F$28*10)*($B$28/100))*$B32),IF(F$27="kg/t SAR",(F$28*$B32),IF(F$27="kg/t DM",((F$28*($B$28/100))*$B32),IF(F$27="mg/kg SAR",((F$28*0.001)*$B32),IF(F$27="mg/kg DM",(((F$28*0.001)*($B$28/100))*$B32),"0")))))))*1.658</f>
        <v>11.307559999999999</v>
      </c>
      <c r="G32" s="77">
        <f t="shared" si="5"/>
        <v>0.49755000000000005</v>
      </c>
      <c r="H32" s="77">
        <f t="shared" si="5"/>
        <v>8.2460000000000004</v>
      </c>
      <c r="I32" s="77">
        <f t="shared" si="5"/>
        <v>7.7499999999999999E-2</v>
      </c>
      <c r="J32" s="77">
        <f t="shared" si="5"/>
        <v>1.5500000000000002E-3</v>
      </c>
      <c r="K32" s="77">
        <f t="shared" si="5"/>
        <v>7.7499999999999999E-3</v>
      </c>
      <c r="L32" s="77">
        <f t="shared" si="5"/>
        <v>3.4099999999999998E-2</v>
      </c>
      <c r="M32" s="77">
        <f t="shared" si="5"/>
        <v>5.8900000000000001E-2</v>
      </c>
      <c r="N32" s="77">
        <f t="shared" si="5"/>
        <v>0</v>
      </c>
      <c r="O32" s="77">
        <f t="shared" si="5"/>
        <v>0</v>
      </c>
      <c r="P32" s="77">
        <f t="shared" si="5"/>
        <v>27.125000000000004</v>
      </c>
      <c r="Q32" s="77">
        <f t="shared" ref="Q32:Q50" si="10">(IF(Q$27="%w/w SAR",((Q$28*10)*$B32),IF(Q$27="%w/w DM",(((Q$28*10)*($B$28/100))*$B32),IF(Q$27="kg/t SAR",(Q$28*$B32),IF(Q$27="kg/t DM",((Q$28*($B$28/100))*$B32),IF(Q$27="mg/kg SAR",((Q$28*0.001)*$B32),IF(Q$27="mg/kg DM",(((Q$28*0.001)*($B$28/100))*$B32),0)))))))*2.5</f>
        <v>134.85000000000002</v>
      </c>
      <c r="R32" s="77">
        <f t="shared" ref="R32:U50" si="11">IF(R$27="%w/w SAR",((R$28*10)*$B32),IF(R$27="%w/w DM",(((R$28*10)*($B$28/100))*$B32),IF(R$27="kg/t SAR",(R$28*$B32),IF(R$27="kg/t DM",((R$28*($B$28/100))*$B32),IF(R$27="mg/kg SAR",((R$28*0.001)*$B32),IF(R$27="mg/kg DM",(((R$28*0.001)*($B$28/100))*$B32),0))))))</f>
        <v>6.2000000000000006E-3</v>
      </c>
      <c r="S32" s="77">
        <f t="shared" si="11"/>
        <v>7.7499999999999999E-2</v>
      </c>
      <c r="T32" s="77">
        <f t="shared" si="11"/>
        <v>1.8600000000000002E-2</v>
      </c>
      <c r="U32" s="77">
        <f t="shared" si="11"/>
        <v>1.55</v>
      </c>
      <c r="AB32" s="59"/>
      <c r="AC32" s="59"/>
      <c r="AD32" s="59"/>
      <c r="AE32" s="59"/>
      <c r="AF32" s="59"/>
      <c r="AG32" s="59"/>
      <c r="AH32" s="59"/>
      <c r="AI32" s="59"/>
    </row>
    <row r="33" spans="1:35" s="72" customFormat="1" ht="13" x14ac:dyDescent="0.35">
      <c r="A33" s="13">
        <f>E8</f>
        <v>6</v>
      </c>
      <c r="B33" s="15">
        <v>155</v>
      </c>
      <c r="C33" s="77">
        <f t="shared" si="6"/>
        <v>248</v>
      </c>
      <c r="D33" s="77">
        <f t="shared" si="7"/>
        <v>45.098334999999999</v>
      </c>
      <c r="E33" s="77">
        <f t="shared" si="8"/>
        <v>38.662425000000006</v>
      </c>
      <c r="F33" s="77">
        <f t="shared" si="9"/>
        <v>11.307559999999999</v>
      </c>
      <c r="G33" s="77">
        <f t="shared" si="5"/>
        <v>0.49755000000000005</v>
      </c>
      <c r="H33" s="77">
        <f t="shared" si="5"/>
        <v>8.2460000000000004</v>
      </c>
      <c r="I33" s="77">
        <f t="shared" si="5"/>
        <v>7.7499999999999999E-2</v>
      </c>
      <c r="J33" s="77">
        <f t="shared" si="5"/>
        <v>1.5500000000000002E-3</v>
      </c>
      <c r="K33" s="77">
        <f t="shared" si="5"/>
        <v>7.7499999999999999E-3</v>
      </c>
      <c r="L33" s="77">
        <f t="shared" si="5"/>
        <v>3.4099999999999998E-2</v>
      </c>
      <c r="M33" s="77">
        <f t="shared" si="5"/>
        <v>5.8900000000000001E-2</v>
      </c>
      <c r="N33" s="77">
        <f t="shared" si="5"/>
        <v>0</v>
      </c>
      <c r="O33" s="77">
        <f t="shared" si="5"/>
        <v>0</v>
      </c>
      <c r="P33" s="77">
        <f t="shared" si="5"/>
        <v>27.125000000000004</v>
      </c>
      <c r="Q33" s="77">
        <f t="shared" si="10"/>
        <v>134.85000000000002</v>
      </c>
      <c r="R33" s="77">
        <f t="shared" si="11"/>
        <v>6.2000000000000006E-3</v>
      </c>
      <c r="S33" s="77">
        <f t="shared" si="11"/>
        <v>7.7499999999999999E-2</v>
      </c>
      <c r="T33" s="77">
        <f t="shared" si="11"/>
        <v>1.8600000000000002E-2</v>
      </c>
      <c r="U33" s="77">
        <f t="shared" si="11"/>
        <v>1.55</v>
      </c>
      <c r="AB33" s="59"/>
      <c r="AC33" s="59"/>
      <c r="AD33" s="59"/>
      <c r="AE33" s="59"/>
      <c r="AF33" s="59"/>
      <c r="AG33" s="59"/>
      <c r="AH33" s="59"/>
      <c r="AI33" s="59"/>
    </row>
    <row r="34" spans="1:35" s="72" customFormat="1" ht="13" x14ac:dyDescent="0.35">
      <c r="A34" s="13">
        <f>F8</f>
        <v>7</v>
      </c>
      <c r="B34" s="15">
        <v>155</v>
      </c>
      <c r="C34" s="77">
        <f t="shared" si="6"/>
        <v>248</v>
      </c>
      <c r="D34" s="77">
        <f t="shared" si="7"/>
        <v>45.098334999999999</v>
      </c>
      <c r="E34" s="77">
        <f t="shared" si="8"/>
        <v>38.662425000000006</v>
      </c>
      <c r="F34" s="77">
        <f t="shared" si="9"/>
        <v>11.307559999999999</v>
      </c>
      <c r="G34" s="77">
        <f t="shared" si="5"/>
        <v>0.49755000000000005</v>
      </c>
      <c r="H34" s="77">
        <f t="shared" si="5"/>
        <v>8.2460000000000004</v>
      </c>
      <c r="I34" s="77">
        <f t="shared" si="5"/>
        <v>7.7499999999999999E-2</v>
      </c>
      <c r="J34" s="77">
        <f t="shared" si="5"/>
        <v>1.5500000000000002E-3</v>
      </c>
      <c r="K34" s="77">
        <f t="shared" si="5"/>
        <v>7.7499999999999999E-3</v>
      </c>
      <c r="L34" s="77">
        <f t="shared" si="5"/>
        <v>3.4099999999999998E-2</v>
      </c>
      <c r="M34" s="77">
        <f t="shared" si="5"/>
        <v>5.8900000000000001E-2</v>
      </c>
      <c r="N34" s="77">
        <f t="shared" si="5"/>
        <v>0</v>
      </c>
      <c r="O34" s="77">
        <f t="shared" si="5"/>
        <v>0</v>
      </c>
      <c r="P34" s="77">
        <f t="shared" si="5"/>
        <v>27.125000000000004</v>
      </c>
      <c r="Q34" s="77">
        <f t="shared" si="10"/>
        <v>134.85000000000002</v>
      </c>
      <c r="R34" s="77">
        <f t="shared" si="11"/>
        <v>6.2000000000000006E-3</v>
      </c>
      <c r="S34" s="77">
        <f t="shared" si="11"/>
        <v>7.7499999999999999E-2</v>
      </c>
      <c r="T34" s="77">
        <f t="shared" si="11"/>
        <v>1.8600000000000002E-2</v>
      </c>
      <c r="U34" s="77">
        <f t="shared" si="11"/>
        <v>1.55</v>
      </c>
      <c r="AB34" s="59"/>
      <c r="AC34" s="59"/>
      <c r="AD34" s="59"/>
      <c r="AE34" s="59"/>
      <c r="AF34" s="59"/>
      <c r="AG34" s="59"/>
      <c r="AH34" s="59"/>
      <c r="AI34" s="59"/>
    </row>
    <row r="35" spans="1:35" s="72" customFormat="1" ht="13" x14ac:dyDescent="0.35">
      <c r="A35" s="13">
        <f>G8</f>
        <v>8</v>
      </c>
      <c r="B35" s="15">
        <v>155</v>
      </c>
      <c r="C35" s="77">
        <f t="shared" si="6"/>
        <v>248</v>
      </c>
      <c r="D35" s="77">
        <f t="shared" si="7"/>
        <v>45.098334999999999</v>
      </c>
      <c r="E35" s="77">
        <f t="shared" si="8"/>
        <v>38.662425000000006</v>
      </c>
      <c r="F35" s="77">
        <f t="shared" si="9"/>
        <v>11.307559999999999</v>
      </c>
      <c r="G35" s="77">
        <f t="shared" si="5"/>
        <v>0.49755000000000005</v>
      </c>
      <c r="H35" s="77">
        <f t="shared" si="5"/>
        <v>8.2460000000000004</v>
      </c>
      <c r="I35" s="77">
        <f t="shared" si="5"/>
        <v>7.7499999999999999E-2</v>
      </c>
      <c r="J35" s="77">
        <f t="shared" si="5"/>
        <v>1.5500000000000002E-3</v>
      </c>
      <c r="K35" s="77">
        <f t="shared" si="5"/>
        <v>7.7499999999999999E-3</v>
      </c>
      <c r="L35" s="77">
        <f t="shared" si="5"/>
        <v>3.4099999999999998E-2</v>
      </c>
      <c r="M35" s="77">
        <f t="shared" si="5"/>
        <v>5.8900000000000001E-2</v>
      </c>
      <c r="N35" s="77">
        <f t="shared" si="5"/>
        <v>0</v>
      </c>
      <c r="O35" s="77">
        <f t="shared" si="5"/>
        <v>0</v>
      </c>
      <c r="P35" s="77">
        <f t="shared" si="5"/>
        <v>27.125000000000004</v>
      </c>
      <c r="Q35" s="77">
        <f t="shared" si="10"/>
        <v>134.85000000000002</v>
      </c>
      <c r="R35" s="77">
        <f t="shared" si="11"/>
        <v>6.2000000000000006E-3</v>
      </c>
      <c r="S35" s="77">
        <f t="shared" si="11"/>
        <v>7.7499999999999999E-2</v>
      </c>
      <c r="T35" s="77">
        <f t="shared" si="11"/>
        <v>1.8600000000000002E-2</v>
      </c>
      <c r="U35" s="77">
        <f t="shared" si="11"/>
        <v>1.55</v>
      </c>
      <c r="AB35" s="59"/>
      <c r="AC35" s="59"/>
      <c r="AD35" s="59"/>
      <c r="AE35" s="59"/>
      <c r="AF35" s="59"/>
      <c r="AG35" s="59"/>
      <c r="AH35" s="59"/>
      <c r="AI35" s="59"/>
    </row>
    <row r="36" spans="1:35" s="72" customFormat="1" ht="13" x14ac:dyDescent="0.35">
      <c r="A36" s="13">
        <f>H8</f>
        <v>9</v>
      </c>
      <c r="B36" s="15">
        <v>155</v>
      </c>
      <c r="C36" s="77">
        <f t="shared" si="6"/>
        <v>248</v>
      </c>
      <c r="D36" s="77">
        <f t="shared" si="7"/>
        <v>45.098334999999999</v>
      </c>
      <c r="E36" s="77">
        <f t="shared" si="8"/>
        <v>38.662425000000006</v>
      </c>
      <c r="F36" s="77">
        <f t="shared" si="9"/>
        <v>11.307559999999999</v>
      </c>
      <c r="G36" s="77">
        <f t="shared" si="5"/>
        <v>0.49755000000000005</v>
      </c>
      <c r="H36" s="77">
        <f t="shared" si="5"/>
        <v>8.2460000000000004</v>
      </c>
      <c r="I36" s="77">
        <f t="shared" si="5"/>
        <v>7.7499999999999999E-2</v>
      </c>
      <c r="J36" s="77">
        <f t="shared" si="5"/>
        <v>1.5500000000000002E-3</v>
      </c>
      <c r="K36" s="77">
        <f t="shared" si="5"/>
        <v>7.7499999999999999E-3</v>
      </c>
      <c r="L36" s="77">
        <f t="shared" si="5"/>
        <v>3.4099999999999998E-2</v>
      </c>
      <c r="M36" s="77">
        <f t="shared" si="5"/>
        <v>5.8900000000000001E-2</v>
      </c>
      <c r="N36" s="77">
        <f t="shared" si="5"/>
        <v>0</v>
      </c>
      <c r="O36" s="77">
        <f t="shared" si="5"/>
        <v>0</v>
      </c>
      <c r="P36" s="77">
        <f t="shared" si="5"/>
        <v>27.125000000000004</v>
      </c>
      <c r="Q36" s="77">
        <f t="shared" si="10"/>
        <v>134.85000000000002</v>
      </c>
      <c r="R36" s="77">
        <f t="shared" si="11"/>
        <v>6.2000000000000006E-3</v>
      </c>
      <c r="S36" s="77">
        <f t="shared" si="11"/>
        <v>7.7499999999999999E-2</v>
      </c>
      <c r="T36" s="77">
        <f t="shared" si="11"/>
        <v>1.8600000000000002E-2</v>
      </c>
      <c r="U36" s="77">
        <f t="shared" si="11"/>
        <v>1.55</v>
      </c>
      <c r="AB36" s="59"/>
      <c r="AC36" s="59"/>
      <c r="AD36" s="59"/>
      <c r="AE36" s="59"/>
      <c r="AF36" s="59"/>
      <c r="AG36" s="59"/>
      <c r="AH36" s="59"/>
      <c r="AI36" s="59"/>
    </row>
    <row r="37" spans="1:35" s="72" customFormat="1" ht="13" x14ac:dyDescent="0.35">
      <c r="A37" s="13">
        <f>I8</f>
        <v>10</v>
      </c>
      <c r="B37" s="15">
        <v>155</v>
      </c>
      <c r="C37" s="77">
        <f t="shared" si="6"/>
        <v>248</v>
      </c>
      <c r="D37" s="77">
        <f t="shared" si="7"/>
        <v>45.098334999999999</v>
      </c>
      <c r="E37" s="77">
        <f t="shared" si="8"/>
        <v>38.662425000000006</v>
      </c>
      <c r="F37" s="77">
        <f t="shared" si="9"/>
        <v>11.307559999999999</v>
      </c>
      <c r="G37" s="77">
        <f t="shared" si="5"/>
        <v>0.49755000000000005</v>
      </c>
      <c r="H37" s="77">
        <f t="shared" si="5"/>
        <v>8.2460000000000004</v>
      </c>
      <c r="I37" s="77">
        <f t="shared" si="5"/>
        <v>7.7499999999999999E-2</v>
      </c>
      <c r="J37" s="77">
        <f t="shared" si="5"/>
        <v>1.5500000000000002E-3</v>
      </c>
      <c r="K37" s="77">
        <f t="shared" si="5"/>
        <v>7.7499999999999999E-3</v>
      </c>
      <c r="L37" s="77">
        <f t="shared" si="5"/>
        <v>3.4099999999999998E-2</v>
      </c>
      <c r="M37" s="77">
        <f t="shared" si="5"/>
        <v>5.8900000000000001E-2</v>
      </c>
      <c r="N37" s="77">
        <f t="shared" si="5"/>
        <v>0</v>
      </c>
      <c r="O37" s="77">
        <f t="shared" si="5"/>
        <v>0</v>
      </c>
      <c r="P37" s="77">
        <f t="shared" si="5"/>
        <v>27.125000000000004</v>
      </c>
      <c r="Q37" s="77">
        <f t="shared" si="10"/>
        <v>134.85000000000002</v>
      </c>
      <c r="R37" s="77">
        <f t="shared" si="11"/>
        <v>6.2000000000000006E-3</v>
      </c>
      <c r="S37" s="77">
        <f t="shared" si="11"/>
        <v>7.7499999999999999E-2</v>
      </c>
      <c r="T37" s="77">
        <f t="shared" si="11"/>
        <v>1.8600000000000002E-2</v>
      </c>
      <c r="U37" s="77">
        <f t="shared" si="11"/>
        <v>1.55</v>
      </c>
      <c r="AB37" s="59"/>
      <c r="AC37" s="59"/>
      <c r="AD37" s="59"/>
      <c r="AE37" s="59"/>
      <c r="AF37" s="59"/>
      <c r="AG37" s="59"/>
      <c r="AH37" s="59"/>
      <c r="AI37" s="59"/>
    </row>
    <row r="38" spans="1:35" s="72" customFormat="1" ht="13" x14ac:dyDescent="0.35">
      <c r="A38" s="13">
        <f>J8</f>
        <v>12</v>
      </c>
      <c r="B38" s="15">
        <v>155</v>
      </c>
      <c r="C38" s="77">
        <f t="shared" si="6"/>
        <v>248</v>
      </c>
      <c r="D38" s="77">
        <f t="shared" si="7"/>
        <v>45.098334999999999</v>
      </c>
      <c r="E38" s="77">
        <f t="shared" si="8"/>
        <v>38.662425000000006</v>
      </c>
      <c r="F38" s="77">
        <f t="shared" si="9"/>
        <v>11.307559999999999</v>
      </c>
      <c r="G38" s="77">
        <f t="shared" si="5"/>
        <v>0.49755000000000005</v>
      </c>
      <c r="H38" s="77">
        <f t="shared" si="5"/>
        <v>8.2460000000000004</v>
      </c>
      <c r="I38" s="77">
        <f t="shared" si="5"/>
        <v>7.7499999999999999E-2</v>
      </c>
      <c r="J38" s="77">
        <f t="shared" si="5"/>
        <v>1.5500000000000002E-3</v>
      </c>
      <c r="K38" s="77">
        <f t="shared" si="5"/>
        <v>7.7499999999999999E-3</v>
      </c>
      <c r="L38" s="77">
        <f t="shared" si="5"/>
        <v>3.4099999999999998E-2</v>
      </c>
      <c r="M38" s="77">
        <f t="shared" si="5"/>
        <v>5.8900000000000001E-2</v>
      </c>
      <c r="N38" s="77">
        <f t="shared" si="5"/>
        <v>0</v>
      </c>
      <c r="O38" s="77">
        <f t="shared" si="5"/>
        <v>0</v>
      </c>
      <c r="P38" s="77">
        <f t="shared" si="5"/>
        <v>27.125000000000004</v>
      </c>
      <c r="Q38" s="77">
        <f t="shared" si="10"/>
        <v>134.85000000000002</v>
      </c>
      <c r="R38" s="77">
        <f t="shared" si="11"/>
        <v>6.2000000000000006E-3</v>
      </c>
      <c r="S38" s="77">
        <f t="shared" si="11"/>
        <v>7.7499999999999999E-2</v>
      </c>
      <c r="T38" s="77">
        <f t="shared" si="11"/>
        <v>1.8600000000000002E-2</v>
      </c>
      <c r="U38" s="77">
        <f t="shared" si="11"/>
        <v>1.55</v>
      </c>
      <c r="AB38" s="59"/>
      <c r="AC38" s="59"/>
      <c r="AD38" s="59"/>
      <c r="AE38" s="59"/>
      <c r="AF38" s="59"/>
      <c r="AG38" s="59"/>
      <c r="AH38" s="59"/>
      <c r="AI38" s="59"/>
    </row>
    <row r="39" spans="1:35" s="72" customFormat="1" ht="13" x14ac:dyDescent="0.35">
      <c r="A39" s="13">
        <f>K8</f>
        <v>13</v>
      </c>
      <c r="B39" s="15">
        <v>155</v>
      </c>
      <c r="C39" s="77">
        <f t="shared" si="6"/>
        <v>248</v>
      </c>
      <c r="D39" s="77">
        <f t="shared" si="7"/>
        <v>45.098334999999999</v>
      </c>
      <c r="E39" s="77">
        <f t="shared" si="8"/>
        <v>38.662425000000006</v>
      </c>
      <c r="F39" s="77">
        <f t="shared" si="9"/>
        <v>11.307559999999999</v>
      </c>
      <c r="G39" s="77">
        <f t="shared" si="5"/>
        <v>0.49755000000000005</v>
      </c>
      <c r="H39" s="77">
        <f t="shared" si="5"/>
        <v>8.2460000000000004</v>
      </c>
      <c r="I39" s="77">
        <f t="shared" si="5"/>
        <v>7.7499999999999999E-2</v>
      </c>
      <c r="J39" s="77">
        <f t="shared" si="5"/>
        <v>1.5500000000000002E-3</v>
      </c>
      <c r="K39" s="77">
        <f t="shared" si="5"/>
        <v>7.7499999999999999E-3</v>
      </c>
      <c r="L39" s="77">
        <f t="shared" si="5"/>
        <v>3.4099999999999998E-2</v>
      </c>
      <c r="M39" s="77">
        <f t="shared" si="5"/>
        <v>5.8900000000000001E-2</v>
      </c>
      <c r="N39" s="77">
        <f t="shared" si="5"/>
        <v>0</v>
      </c>
      <c r="O39" s="77">
        <f t="shared" si="5"/>
        <v>0</v>
      </c>
      <c r="P39" s="77">
        <f t="shared" si="5"/>
        <v>27.125000000000004</v>
      </c>
      <c r="Q39" s="77">
        <f t="shared" si="10"/>
        <v>134.85000000000002</v>
      </c>
      <c r="R39" s="77">
        <f t="shared" si="11"/>
        <v>6.2000000000000006E-3</v>
      </c>
      <c r="S39" s="77">
        <f t="shared" si="11"/>
        <v>7.7499999999999999E-2</v>
      </c>
      <c r="T39" s="77">
        <f t="shared" si="11"/>
        <v>1.8600000000000002E-2</v>
      </c>
      <c r="U39" s="77">
        <f t="shared" si="11"/>
        <v>1.55</v>
      </c>
      <c r="AB39" s="59"/>
      <c r="AC39" s="59"/>
      <c r="AD39" s="59"/>
      <c r="AE39" s="59"/>
      <c r="AF39" s="59"/>
      <c r="AG39" s="59"/>
      <c r="AH39" s="59"/>
      <c r="AI39" s="59"/>
    </row>
    <row r="40" spans="1:35" s="72" customFormat="1" ht="13" x14ac:dyDescent="0.35">
      <c r="A40" s="13">
        <f>L8</f>
        <v>3327</v>
      </c>
      <c r="B40" s="15">
        <v>155</v>
      </c>
      <c r="C40" s="77">
        <f t="shared" si="6"/>
        <v>248</v>
      </c>
      <c r="D40" s="77">
        <f t="shared" si="7"/>
        <v>45.098334999999999</v>
      </c>
      <c r="E40" s="77">
        <f t="shared" si="8"/>
        <v>38.662425000000006</v>
      </c>
      <c r="F40" s="77">
        <f t="shared" si="9"/>
        <v>11.307559999999999</v>
      </c>
      <c r="G40" s="77">
        <f t="shared" si="5"/>
        <v>0.49755000000000005</v>
      </c>
      <c r="H40" s="77">
        <f t="shared" si="5"/>
        <v>8.2460000000000004</v>
      </c>
      <c r="I40" s="77">
        <f t="shared" si="5"/>
        <v>7.7499999999999999E-2</v>
      </c>
      <c r="J40" s="77">
        <f t="shared" si="5"/>
        <v>1.5500000000000002E-3</v>
      </c>
      <c r="K40" s="77">
        <f t="shared" si="5"/>
        <v>7.7499999999999999E-3</v>
      </c>
      <c r="L40" s="77">
        <f t="shared" si="5"/>
        <v>3.4099999999999998E-2</v>
      </c>
      <c r="M40" s="77">
        <f t="shared" si="5"/>
        <v>5.8900000000000001E-2</v>
      </c>
      <c r="N40" s="77">
        <f t="shared" si="5"/>
        <v>0</v>
      </c>
      <c r="O40" s="77">
        <f t="shared" si="5"/>
        <v>0</v>
      </c>
      <c r="P40" s="77">
        <f t="shared" si="5"/>
        <v>27.125000000000004</v>
      </c>
      <c r="Q40" s="77">
        <f t="shared" si="10"/>
        <v>134.85000000000002</v>
      </c>
      <c r="R40" s="77">
        <f t="shared" si="11"/>
        <v>6.2000000000000006E-3</v>
      </c>
      <c r="S40" s="77">
        <f t="shared" si="11"/>
        <v>7.7499999999999999E-2</v>
      </c>
      <c r="T40" s="77">
        <f t="shared" si="11"/>
        <v>1.8600000000000002E-2</v>
      </c>
      <c r="U40" s="77">
        <f t="shared" si="11"/>
        <v>1.55</v>
      </c>
      <c r="AB40" s="59"/>
      <c r="AC40" s="59"/>
      <c r="AD40" s="59"/>
      <c r="AE40" s="59"/>
      <c r="AF40" s="59"/>
      <c r="AG40" s="59"/>
      <c r="AH40" s="59"/>
      <c r="AI40" s="59"/>
    </row>
    <row r="41" spans="1:35" s="72" customFormat="1" ht="13" x14ac:dyDescent="0.35">
      <c r="A41" s="13" t="str">
        <f>M8</f>
        <v>9784/0273</v>
      </c>
      <c r="B41" s="15">
        <v>155</v>
      </c>
      <c r="C41" s="77">
        <f t="shared" si="6"/>
        <v>248</v>
      </c>
      <c r="D41" s="77">
        <f t="shared" si="7"/>
        <v>45.098334999999999</v>
      </c>
      <c r="E41" s="77">
        <f t="shared" si="8"/>
        <v>38.662425000000006</v>
      </c>
      <c r="F41" s="77">
        <f t="shared" si="9"/>
        <v>11.307559999999999</v>
      </c>
      <c r="G41" s="77">
        <f t="shared" si="5"/>
        <v>0.49755000000000005</v>
      </c>
      <c r="H41" s="77">
        <f t="shared" si="5"/>
        <v>8.2460000000000004</v>
      </c>
      <c r="I41" s="77">
        <f t="shared" si="5"/>
        <v>7.7499999999999999E-2</v>
      </c>
      <c r="J41" s="77">
        <f t="shared" si="5"/>
        <v>1.5500000000000002E-3</v>
      </c>
      <c r="K41" s="77">
        <f t="shared" si="5"/>
        <v>7.7499999999999999E-3</v>
      </c>
      <c r="L41" s="77">
        <f t="shared" si="5"/>
        <v>3.4099999999999998E-2</v>
      </c>
      <c r="M41" s="77">
        <f t="shared" si="5"/>
        <v>5.8900000000000001E-2</v>
      </c>
      <c r="N41" s="77">
        <f t="shared" si="5"/>
        <v>0</v>
      </c>
      <c r="O41" s="77">
        <f t="shared" si="5"/>
        <v>0</v>
      </c>
      <c r="P41" s="77">
        <f t="shared" si="5"/>
        <v>27.125000000000004</v>
      </c>
      <c r="Q41" s="77">
        <f t="shared" si="10"/>
        <v>134.85000000000002</v>
      </c>
      <c r="R41" s="77">
        <f t="shared" si="11"/>
        <v>6.2000000000000006E-3</v>
      </c>
      <c r="S41" s="77">
        <f t="shared" si="11"/>
        <v>7.7499999999999999E-2</v>
      </c>
      <c r="T41" s="77">
        <f t="shared" si="11"/>
        <v>1.8600000000000002E-2</v>
      </c>
      <c r="U41" s="77">
        <f t="shared" si="11"/>
        <v>1.55</v>
      </c>
      <c r="AB41" s="59"/>
      <c r="AC41" s="59"/>
      <c r="AD41" s="59"/>
      <c r="AE41" s="59"/>
      <c r="AF41" s="59"/>
      <c r="AG41" s="59"/>
      <c r="AH41" s="59"/>
      <c r="AI41" s="59"/>
    </row>
    <row r="42" spans="1:35" s="72" customFormat="1" ht="13" x14ac:dyDescent="0.35">
      <c r="A42" s="13">
        <f>N8</f>
        <v>1976</v>
      </c>
      <c r="B42" s="15">
        <v>155</v>
      </c>
      <c r="C42" s="77">
        <f t="shared" si="6"/>
        <v>248</v>
      </c>
      <c r="D42" s="77">
        <f t="shared" si="7"/>
        <v>45.098334999999999</v>
      </c>
      <c r="E42" s="77">
        <f t="shared" si="8"/>
        <v>38.662425000000006</v>
      </c>
      <c r="F42" s="77">
        <f t="shared" si="9"/>
        <v>11.307559999999999</v>
      </c>
      <c r="G42" s="77">
        <f t="shared" si="5"/>
        <v>0.49755000000000005</v>
      </c>
      <c r="H42" s="77">
        <f t="shared" si="5"/>
        <v>8.2460000000000004</v>
      </c>
      <c r="I42" s="77">
        <f t="shared" si="5"/>
        <v>7.7499999999999999E-2</v>
      </c>
      <c r="J42" s="77">
        <f t="shared" si="5"/>
        <v>1.5500000000000002E-3</v>
      </c>
      <c r="K42" s="77">
        <f t="shared" si="5"/>
        <v>7.7499999999999999E-3</v>
      </c>
      <c r="L42" s="77">
        <f t="shared" si="5"/>
        <v>3.4099999999999998E-2</v>
      </c>
      <c r="M42" s="77">
        <f t="shared" si="5"/>
        <v>5.8900000000000001E-2</v>
      </c>
      <c r="N42" s="77">
        <f t="shared" si="5"/>
        <v>0</v>
      </c>
      <c r="O42" s="77">
        <f t="shared" si="5"/>
        <v>0</v>
      </c>
      <c r="P42" s="77">
        <f t="shared" si="5"/>
        <v>27.125000000000004</v>
      </c>
      <c r="Q42" s="77">
        <f t="shared" si="10"/>
        <v>134.85000000000002</v>
      </c>
      <c r="R42" s="77">
        <f t="shared" si="11"/>
        <v>6.2000000000000006E-3</v>
      </c>
      <c r="S42" s="77">
        <f t="shared" si="11"/>
        <v>7.7499999999999999E-2</v>
      </c>
      <c r="T42" s="77">
        <f t="shared" si="11"/>
        <v>1.8600000000000002E-2</v>
      </c>
      <c r="U42" s="77">
        <f t="shared" si="11"/>
        <v>1.55</v>
      </c>
      <c r="AB42" s="59"/>
      <c r="AC42" s="59"/>
      <c r="AD42" s="59"/>
      <c r="AE42" s="59"/>
      <c r="AF42" s="59"/>
      <c r="AG42" s="59"/>
      <c r="AH42" s="59"/>
      <c r="AI42" s="59"/>
    </row>
    <row r="43" spans="1:35" s="72" customFormat="1" ht="13" x14ac:dyDescent="0.35">
      <c r="A43" s="13" t="str">
        <f>O8</f>
        <v>0566/0656</v>
      </c>
      <c r="B43" s="15">
        <v>155</v>
      </c>
      <c r="C43" s="77">
        <f t="shared" si="6"/>
        <v>248</v>
      </c>
      <c r="D43" s="77">
        <f t="shared" si="7"/>
        <v>45.098334999999999</v>
      </c>
      <c r="E43" s="77">
        <f t="shared" si="8"/>
        <v>38.662425000000006</v>
      </c>
      <c r="F43" s="77">
        <f t="shared" si="9"/>
        <v>11.307559999999999</v>
      </c>
      <c r="G43" s="77">
        <f t="shared" si="5"/>
        <v>0.49755000000000005</v>
      </c>
      <c r="H43" s="77">
        <f t="shared" si="5"/>
        <v>8.2460000000000004</v>
      </c>
      <c r="I43" s="77">
        <f t="shared" si="5"/>
        <v>7.7499999999999999E-2</v>
      </c>
      <c r="J43" s="77">
        <f t="shared" si="5"/>
        <v>1.5500000000000002E-3</v>
      </c>
      <c r="K43" s="77">
        <f t="shared" si="5"/>
        <v>7.7499999999999999E-3</v>
      </c>
      <c r="L43" s="77">
        <f t="shared" si="5"/>
        <v>3.4099999999999998E-2</v>
      </c>
      <c r="M43" s="77">
        <f t="shared" si="5"/>
        <v>5.8900000000000001E-2</v>
      </c>
      <c r="N43" s="77">
        <f t="shared" si="5"/>
        <v>0</v>
      </c>
      <c r="O43" s="77">
        <f t="shared" si="5"/>
        <v>0</v>
      </c>
      <c r="P43" s="77">
        <f t="shared" si="5"/>
        <v>27.125000000000004</v>
      </c>
      <c r="Q43" s="77">
        <f t="shared" si="10"/>
        <v>134.85000000000002</v>
      </c>
      <c r="R43" s="77">
        <f t="shared" si="11"/>
        <v>6.2000000000000006E-3</v>
      </c>
      <c r="S43" s="77">
        <f t="shared" si="11"/>
        <v>7.7499999999999999E-2</v>
      </c>
      <c r="T43" s="77">
        <f t="shared" si="11"/>
        <v>1.8600000000000002E-2</v>
      </c>
      <c r="U43" s="77">
        <f t="shared" si="11"/>
        <v>1.55</v>
      </c>
      <c r="AB43" s="59"/>
      <c r="AC43" s="59"/>
      <c r="AD43" s="59"/>
      <c r="AE43" s="59"/>
      <c r="AF43" s="59"/>
      <c r="AG43" s="59"/>
      <c r="AH43" s="59"/>
      <c r="AI43" s="59"/>
    </row>
    <row r="44" spans="1:35" s="72" customFormat="1" ht="13" x14ac:dyDescent="0.35">
      <c r="A44" s="13">
        <f>P8</f>
        <v>2149</v>
      </c>
      <c r="B44" s="15">
        <v>155</v>
      </c>
      <c r="C44" s="77">
        <f t="shared" si="6"/>
        <v>248</v>
      </c>
      <c r="D44" s="77">
        <f t="shared" si="7"/>
        <v>45.098334999999999</v>
      </c>
      <c r="E44" s="77">
        <f t="shared" si="8"/>
        <v>38.662425000000006</v>
      </c>
      <c r="F44" s="77">
        <f t="shared" si="9"/>
        <v>11.307559999999999</v>
      </c>
      <c r="G44" s="77">
        <f t="shared" si="5"/>
        <v>0.49755000000000005</v>
      </c>
      <c r="H44" s="77">
        <f t="shared" si="5"/>
        <v>8.2460000000000004</v>
      </c>
      <c r="I44" s="77">
        <f t="shared" si="5"/>
        <v>7.7499999999999999E-2</v>
      </c>
      <c r="J44" s="77">
        <f t="shared" si="5"/>
        <v>1.5500000000000002E-3</v>
      </c>
      <c r="K44" s="77">
        <f t="shared" si="5"/>
        <v>7.7499999999999999E-3</v>
      </c>
      <c r="L44" s="77">
        <f t="shared" si="5"/>
        <v>3.4099999999999998E-2</v>
      </c>
      <c r="M44" s="77">
        <f t="shared" si="5"/>
        <v>5.8900000000000001E-2</v>
      </c>
      <c r="N44" s="77">
        <f t="shared" si="5"/>
        <v>0</v>
      </c>
      <c r="O44" s="77">
        <f t="shared" si="5"/>
        <v>0</v>
      </c>
      <c r="P44" s="77">
        <f t="shared" si="5"/>
        <v>27.125000000000004</v>
      </c>
      <c r="Q44" s="77">
        <f t="shared" si="10"/>
        <v>134.85000000000002</v>
      </c>
      <c r="R44" s="77">
        <f t="shared" si="11"/>
        <v>6.2000000000000006E-3</v>
      </c>
      <c r="S44" s="77">
        <f t="shared" si="11"/>
        <v>7.7499999999999999E-2</v>
      </c>
      <c r="T44" s="77">
        <f t="shared" si="11"/>
        <v>1.8600000000000002E-2</v>
      </c>
      <c r="U44" s="77">
        <f t="shared" si="11"/>
        <v>1.55</v>
      </c>
      <c r="AB44" s="59"/>
      <c r="AC44" s="59"/>
      <c r="AD44" s="59"/>
      <c r="AE44" s="59"/>
      <c r="AF44" s="59"/>
      <c r="AG44" s="59"/>
      <c r="AH44" s="59"/>
      <c r="AI44" s="59"/>
    </row>
    <row r="45" spans="1:35" s="72" customFormat="1" ht="13" x14ac:dyDescent="0.35">
      <c r="A45" s="13">
        <f>Q8</f>
        <v>8690</v>
      </c>
      <c r="B45" s="15">
        <v>155</v>
      </c>
      <c r="C45" s="77">
        <f t="shared" si="6"/>
        <v>248</v>
      </c>
      <c r="D45" s="77">
        <f t="shared" si="7"/>
        <v>45.098334999999999</v>
      </c>
      <c r="E45" s="77">
        <f t="shared" si="8"/>
        <v>38.662425000000006</v>
      </c>
      <c r="F45" s="77">
        <f t="shared" si="9"/>
        <v>11.307559999999999</v>
      </c>
      <c r="G45" s="77">
        <f t="shared" si="5"/>
        <v>0.49755000000000005</v>
      </c>
      <c r="H45" s="77">
        <f t="shared" si="5"/>
        <v>8.2460000000000004</v>
      </c>
      <c r="I45" s="77">
        <f t="shared" si="5"/>
        <v>7.7499999999999999E-2</v>
      </c>
      <c r="J45" s="77">
        <f t="shared" si="5"/>
        <v>1.5500000000000002E-3</v>
      </c>
      <c r="K45" s="77">
        <f t="shared" si="5"/>
        <v>7.7499999999999999E-3</v>
      </c>
      <c r="L45" s="77">
        <f t="shared" si="5"/>
        <v>3.4099999999999998E-2</v>
      </c>
      <c r="M45" s="77">
        <f t="shared" si="5"/>
        <v>5.8900000000000001E-2</v>
      </c>
      <c r="N45" s="77">
        <f t="shared" si="5"/>
        <v>0</v>
      </c>
      <c r="O45" s="77">
        <f t="shared" si="5"/>
        <v>0</v>
      </c>
      <c r="P45" s="77">
        <f t="shared" si="5"/>
        <v>27.125000000000004</v>
      </c>
      <c r="Q45" s="77">
        <f t="shared" si="10"/>
        <v>134.85000000000002</v>
      </c>
      <c r="R45" s="77">
        <f t="shared" si="11"/>
        <v>6.2000000000000006E-3</v>
      </c>
      <c r="S45" s="77">
        <f t="shared" si="11"/>
        <v>7.7499999999999999E-2</v>
      </c>
      <c r="T45" s="77">
        <f t="shared" si="11"/>
        <v>1.8600000000000002E-2</v>
      </c>
      <c r="U45" s="77">
        <f t="shared" si="11"/>
        <v>1.55</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v>100</v>
      </c>
      <c r="C55" s="115">
        <v>1</v>
      </c>
      <c r="D55" s="116">
        <f>(B55/100)*C55</f>
        <v>1</v>
      </c>
      <c r="E55" s="116">
        <f>G55</f>
        <v>2</v>
      </c>
      <c r="F55" s="115">
        <v>2</v>
      </c>
      <c r="G55" s="116">
        <f>(B55/100)*F55</f>
        <v>2</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3327</v>
      </c>
      <c r="L57" s="8" t="str">
        <f t="shared" si="13"/>
        <v>9784/0273</v>
      </c>
      <c r="M57" s="8">
        <f t="shared" si="13"/>
        <v>1976</v>
      </c>
      <c r="N57" s="8" t="str">
        <f t="shared" si="13"/>
        <v>0566/0656</v>
      </c>
      <c r="O57" s="8">
        <f t="shared" si="13"/>
        <v>2149</v>
      </c>
      <c r="P57" s="8">
        <f t="shared" si="13"/>
        <v>8690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0" t="s">
        <v>4</v>
      </c>
      <c r="B60" s="76">
        <f>C10</f>
        <v>6</v>
      </c>
      <c r="C60" s="76">
        <f t="shared" ref="C60:U60" si="14">D10</f>
        <v>5.8</v>
      </c>
      <c r="D60" s="76">
        <f t="shared" si="14"/>
        <v>6.4</v>
      </c>
      <c r="E60" s="76">
        <f t="shared" si="14"/>
        <v>6.3</v>
      </c>
      <c r="F60" s="76">
        <f t="shared" si="14"/>
        <v>6.1</v>
      </c>
      <c r="G60" s="76">
        <f t="shared" si="14"/>
        <v>5.8</v>
      </c>
      <c r="H60" s="76">
        <f t="shared" si="14"/>
        <v>6.1</v>
      </c>
      <c r="I60" s="76">
        <f t="shared" si="14"/>
        <v>6.9</v>
      </c>
      <c r="J60" s="76">
        <f t="shared" si="14"/>
        <v>5.9</v>
      </c>
      <c r="K60" s="76">
        <f t="shared" si="14"/>
        <v>5</v>
      </c>
      <c r="L60" s="76">
        <f t="shared" si="14"/>
        <v>5.4</v>
      </c>
      <c r="M60" s="76">
        <f t="shared" si="14"/>
        <v>5.6</v>
      </c>
      <c r="N60" s="76">
        <f t="shared" si="14"/>
        <v>5.8</v>
      </c>
      <c r="O60" s="76">
        <f t="shared" si="14"/>
        <v>6.1</v>
      </c>
      <c r="P60" s="76">
        <f t="shared" si="14"/>
        <v>5.8</v>
      </c>
      <c r="Q60" s="76">
        <f t="shared" si="14"/>
        <v>0</v>
      </c>
      <c r="R60" s="76">
        <f t="shared" si="14"/>
        <v>0</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0" t="s">
        <v>135</v>
      </c>
      <c r="B62" s="77">
        <f>B31</f>
        <v>155</v>
      </c>
      <c r="C62" s="77">
        <f>B32</f>
        <v>155</v>
      </c>
      <c r="D62" s="77">
        <f>B33</f>
        <v>155</v>
      </c>
      <c r="E62" s="77">
        <f>B34</f>
        <v>155</v>
      </c>
      <c r="F62" s="77">
        <f>B35</f>
        <v>155</v>
      </c>
      <c r="G62" s="77">
        <f>B36</f>
        <v>155</v>
      </c>
      <c r="H62" s="77">
        <f>B37</f>
        <v>155</v>
      </c>
      <c r="I62" s="77">
        <f>B38</f>
        <v>155</v>
      </c>
      <c r="J62" s="77">
        <f>B39</f>
        <v>155</v>
      </c>
      <c r="K62" s="77">
        <f>B40</f>
        <v>155</v>
      </c>
      <c r="L62" s="77">
        <f>B41</f>
        <v>155</v>
      </c>
      <c r="M62" s="77">
        <f>B42</f>
        <v>155</v>
      </c>
      <c r="N62" s="77">
        <f>B43</f>
        <v>155</v>
      </c>
      <c r="O62" s="77">
        <f>B44</f>
        <v>155</v>
      </c>
      <c r="P62" s="77">
        <f>B45</f>
        <v>155</v>
      </c>
      <c r="Q62" s="77">
        <f>B46</f>
        <v>0</v>
      </c>
      <c r="R62" s="77">
        <f>B47</f>
        <v>0</v>
      </c>
      <c r="S62" s="77">
        <f>B48</f>
        <v>0</v>
      </c>
      <c r="T62" s="77">
        <f>B49</f>
        <v>0</v>
      </c>
      <c r="U62" s="77">
        <f>B50</f>
        <v>0</v>
      </c>
    </row>
    <row r="63" spans="1:35" s="19" customFormat="1" ht="39" x14ac:dyDescent="0.3">
      <c r="A63" s="111" t="s">
        <v>157</v>
      </c>
      <c r="B63" s="77">
        <f>$E55*(B62/100)</f>
        <v>3.1</v>
      </c>
      <c r="C63" s="77">
        <f t="shared" ref="C63:U63" si="16">$E55*(C62/100)</f>
        <v>3.1</v>
      </c>
      <c r="D63" s="77">
        <f t="shared" si="16"/>
        <v>3.1</v>
      </c>
      <c r="E63" s="77">
        <f t="shared" si="16"/>
        <v>3.1</v>
      </c>
      <c r="F63" s="77">
        <f>$E55*(F62/100)</f>
        <v>3.1</v>
      </c>
      <c r="G63" s="77">
        <f t="shared" si="16"/>
        <v>3.1</v>
      </c>
      <c r="H63" s="77">
        <f t="shared" si="16"/>
        <v>3.1</v>
      </c>
      <c r="I63" s="77">
        <f t="shared" si="16"/>
        <v>3.1</v>
      </c>
      <c r="J63" s="77">
        <f t="shared" si="16"/>
        <v>3.1</v>
      </c>
      <c r="K63" s="77">
        <f t="shared" si="16"/>
        <v>3.1</v>
      </c>
      <c r="L63" s="77">
        <f t="shared" si="16"/>
        <v>3.1</v>
      </c>
      <c r="M63" s="77">
        <f t="shared" si="16"/>
        <v>3.1</v>
      </c>
      <c r="N63" s="77">
        <f t="shared" si="16"/>
        <v>3.1</v>
      </c>
      <c r="O63" s="77">
        <f t="shared" si="16"/>
        <v>3.1</v>
      </c>
      <c r="P63" s="77">
        <f t="shared" si="16"/>
        <v>3.1</v>
      </c>
      <c r="Q63" s="77">
        <f t="shared" si="16"/>
        <v>0</v>
      </c>
      <c r="R63" s="77">
        <f t="shared" si="16"/>
        <v>0</v>
      </c>
      <c r="S63" s="77">
        <f t="shared" si="16"/>
        <v>0</v>
      </c>
      <c r="T63" s="77">
        <f t="shared" si="16"/>
        <v>0</v>
      </c>
      <c r="U63" s="77">
        <f t="shared" si="16"/>
        <v>0</v>
      </c>
    </row>
    <row r="64" spans="1:35" s="19" customFormat="1" ht="52" x14ac:dyDescent="0.3">
      <c r="A64" s="111" t="s">
        <v>158</v>
      </c>
      <c r="B64" s="77">
        <f>(B59-B60)*B61</f>
        <v>1.2000000000000011</v>
      </c>
      <c r="C64" s="77">
        <f t="shared" ref="C64:U64" si="17">(C59-C60)*C61</f>
        <v>2.4000000000000021</v>
      </c>
      <c r="D64" s="77">
        <f t="shared" si="17"/>
        <v>-1.2000000000000011</v>
      </c>
      <c r="E64" s="77">
        <f t="shared" si="17"/>
        <v>-0.59999999999999787</v>
      </c>
      <c r="F64" s="77">
        <f t="shared" si="17"/>
        <v>0.6000000000000032</v>
      </c>
      <c r="G64" s="77">
        <f t="shared" si="17"/>
        <v>2.4000000000000021</v>
      </c>
      <c r="H64" s="77">
        <f t="shared" si="17"/>
        <v>0.6000000000000032</v>
      </c>
      <c r="I64" s="77">
        <f t="shared" si="17"/>
        <v>-4.2000000000000011</v>
      </c>
      <c r="J64" s="77">
        <f t="shared" si="17"/>
        <v>1.7999999999999989</v>
      </c>
      <c r="K64" s="77">
        <f t="shared" si="17"/>
        <v>7.2000000000000011</v>
      </c>
      <c r="L64" s="77">
        <f t="shared" si="17"/>
        <v>4.7999999999999989</v>
      </c>
      <c r="M64" s="77">
        <f t="shared" si="17"/>
        <v>3.6000000000000032</v>
      </c>
      <c r="N64" s="77">
        <f t="shared" si="17"/>
        <v>2.4000000000000021</v>
      </c>
      <c r="O64" s="77">
        <f t="shared" si="17"/>
        <v>0.6000000000000032</v>
      </c>
      <c r="P64" s="77">
        <f t="shared" si="17"/>
        <v>2.4000000000000021</v>
      </c>
      <c r="Q64" s="77" t="e">
        <f t="shared" si="17"/>
        <v>#N/A</v>
      </c>
      <c r="R64" s="77" t="e">
        <f t="shared" si="17"/>
        <v>#N/A</v>
      </c>
      <c r="S64" s="77" t="e">
        <f t="shared" si="17"/>
        <v>#N/A</v>
      </c>
      <c r="T64" s="77" t="e">
        <f t="shared" si="17"/>
        <v>#N/A</v>
      </c>
      <c r="U64" s="77" t="e">
        <f t="shared" si="17"/>
        <v>#N/A</v>
      </c>
    </row>
    <row r="65" spans="1:21" s="19" customFormat="1" ht="52" x14ac:dyDescent="0.3">
      <c r="A65" s="111" t="s">
        <v>159</v>
      </c>
      <c r="B65" s="77">
        <f>B63-B64</f>
        <v>1.899999999999999</v>
      </c>
      <c r="C65" s="77">
        <f t="shared" ref="C65:U65" si="18">C63-C64</f>
        <v>0.69999999999999796</v>
      </c>
      <c r="D65" s="77">
        <f t="shared" si="18"/>
        <v>4.3000000000000007</v>
      </c>
      <c r="E65" s="77">
        <f t="shared" si="18"/>
        <v>3.699999999999998</v>
      </c>
      <c r="F65" s="77">
        <f t="shared" si="18"/>
        <v>2.4999999999999969</v>
      </c>
      <c r="G65" s="77">
        <f t="shared" si="18"/>
        <v>0.69999999999999796</v>
      </c>
      <c r="H65" s="77">
        <f t="shared" si="18"/>
        <v>2.4999999999999969</v>
      </c>
      <c r="I65" s="77">
        <f t="shared" si="18"/>
        <v>7.3000000000000007</v>
      </c>
      <c r="J65" s="77">
        <f t="shared" si="18"/>
        <v>1.3000000000000012</v>
      </c>
      <c r="K65" s="77">
        <f t="shared" si="18"/>
        <v>-4.1000000000000014</v>
      </c>
      <c r="L65" s="77">
        <f t="shared" si="18"/>
        <v>-1.6999999999999988</v>
      </c>
      <c r="M65" s="77">
        <f t="shared" si="18"/>
        <v>-0.50000000000000311</v>
      </c>
      <c r="N65" s="77">
        <f t="shared" si="18"/>
        <v>0.69999999999999796</v>
      </c>
      <c r="O65" s="77">
        <f t="shared" si="18"/>
        <v>2.4999999999999969</v>
      </c>
      <c r="P65" s="77">
        <f t="shared" si="18"/>
        <v>0.69999999999999796</v>
      </c>
      <c r="Q65" s="77" t="e">
        <f t="shared" si="18"/>
        <v>#N/A</v>
      </c>
      <c r="R65" s="77" t="e">
        <f t="shared" si="18"/>
        <v>#N/A</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2" operator="equal">
      <formula>"DECREASE"</formula>
    </cfRule>
    <cfRule type="cellIs" dxfId="82" priority="33" operator="equal">
      <formula>"INCREASE"</formula>
    </cfRule>
  </conditionalFormatting>
  <conditionalFormatting sqref="B31:B50 B62:U66">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topLeftCell="A7" zoomScale="90" zoomScaleNormal="90" workbookViewId="0">
      <selection activeCell="H55" sqref="H5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5" t="s">
        <v>41</v>
      </c>
      <c r="B1" s="125"/>
      <c r="C1" s="138" t="str">
        <f>'Dunbia DAF Liquid'!C1:D1</f>
        <v>PAN-014886</v>
      </c>
      <c r="D1" s="139"/>
      <c r="E1" s="93" t="s">
        <v>45</v>
      </c>
      <c r="F1" s="39" t="str">
        <f>'Dunbia DAF Liquid'!F1</f>
        <v>50 ha</v>
      </c>
      <c r="G1" s="121" t="s">
        <v>43</v>
      </c>
      <c r="H1" s="122"/>
      <c r="I1" s="96">
        <v>7.36</v>
      </c>
      <c r="J1" s="125" t="s">
        <v>154</v>
      </c>
      <c r="K1" s="125"/>
      <c r="L1" s="96">
        <v>827</v>
      </c>
      <c r="AB1" s="18"/>
      <c r="AC1" s="18"/>
      <c r="AD1" s="30" t="s">
        <v>127</v>
      </c>
      <c r="AE1" s="17"/>
      <c r="AF1" s="17"/>
      <c r="AG1" s="18"/>
      <c r="AH1" s="18"/>
      <c r="AI1" s="40" t="s">
        <v>79</v>
      </c>
      <c r="AJ1" s="41" t="s">
        <v>94</v>
      </c>
      <c r="AK1" s="42" t="s">
        <v>95</v>
      </c>
      <c r="AL1" s="43" t="s">
        <v>126</v>
      </c>
      <c r="AM1" s="43" t="s">
        <v>132</v>
      </c>
      <c r="AN1" s="43" t="s">
        <v>112</v>
      </c>
    </row>
    <row r="2" spans="1:41" ht="13" x14ac:dyDescent="0.3">
      <c r="A2" s="125" t="s">
        <v>87</v>
      </c>
      <c r="B2" s="125"/>
      <c r="C2" s="140" t="str">
        <f>'Dunbia DAF Liquid'!C2:D2</f>
        <v>EPR/GP3792SK</v>
      </c>
      <c r="D2" s="141"/>
      <c r="E2" s="93" t="s">
        <v>109</v>
      </c>
      <c r="F2" s="96" t="s">
        <v>173</v>
      </c>
      <c r="G2" s="123" t="s">
        <v>110</v>
      </c>
      <c r="H2" s="124"/>
      <c r="I2" s="96">
        <v>2474</v>
      </c>
      <c r="J2" s="125" t="s">
        <v>155</v>
      </c>
      <c r="K2" s="125"/>
      <c r="L2" s="96">
        <v>2800</v>
      </c>
      <c r="AB2" s="30" t="s">
        <v>56</v>
      </c>
      <c r="AC2" s="17"/>
      <c r="AD2" s="30" t="s">
        <v>70</v>
      </c>
      <c r="AE2" s="17"/>
      <c r="AF2" s="17"/>
      <c r="AG2" s="44" t="s">
        <v>76</v>
      </c>
      <c r="AH2" s="18"/>
      <c r="AI2" s="45" t="s">
        <v>127</v>
      </c>
      <c r="AJ2" s="46">
        <v>0</v>
      </c>
      <c r="AK2" s="47">
        <v>0</v>
      </c>
      <c r="AL2" s="10">
        <v>0</v>
      </c>
      <c r="AM2" s="11">
        <v>0</v>
      </c>
      <c r="AN2" s="11">
        <v>0</v>
      </c>
    </row>
    <row r="3" spans="1:41" ht="13" x14ac:dyDescent="0.25">
      <c r="A3" s="121" t="s">
        <v>42</v>
      </c>
      <c r="B3" s="122"/>
      <c r="C3" s="140" t="str">
        <f>'Dunbia DAF Liquid'!C3:D3</f>
        <v>ByProduct Recovery Limited</v>
      </c>
      <c r="D3" s="141"/>
      <c r="E3" s="93" t="s">
        <v>108</v>
      </c>
      <c r="F3" s="31" t="s">
        <v>78</v>
      </c>
      <c r="G3" s="121" t="s">
        <v>111</v>
      </c>
      <c r="H3" s="122"/>
      <c r="I3" s="96"/>
      <c r="J3" s="121" t="s">
        <v>156</v>
      </c>
      <c r="K3" s="122"/>
      <c r="L3" s="96">
        <f>(L1/L2)*100</f>
        <v>29.535714285714288</v>
      </c>
      <c r="AB3" s="30" t="s">
        <v>57</v>
      </c>
      <c r="AC3" s="17"/>
      <c r="AD3" s="30" t="s">
        <v>71</v>
      </c>
      <c r="AE3" s="17"/>
      <c r="AF3" s="17"/>
      <c r="AG3" s="44" t="s">
        <v>77</v>
      </c>
      <c r="AH3" s="18"/>
      <c r="AI3" s="48" t="s">
        <v>114</v>
      </c>
      <c r="AJ3" s="49">
        <v>1.7</v>
      </c>
      <c r="AK3" s="50">
        <v>6</v>
      </c>
      <c r="AL3" s="51">
        <v>1</v>
      </c>
      <c r="AM3" s="11">
        <v>6.2</v>
      </c>
      <c r="AN3" s="11" t="s">
        <v>113</v>
      </c>
    </row>
    <row r="4" spans="1:41" ht="13" x14ac:dyDescent="0.25">
      <c r="A4" s="125" t="s">
        <v>0</v>
      </c>
      <c r="B4" s="125"/>
      <c r="C4" s="138" t="str">
        <f>'Dunbia DAF Liquid'!C4:D4</f>
        <v>Bwlchmawr Farm 1</v>
      </c>
      <c r="D4" s="139"/>
      <c r="E4" s="94" t="s">
        <v>1</v>
      </c>
      <c r="F4" s="96" t="s">
        <v>174</v>
      </c>
      <c r="G4" s="121"/>
      <c r="H4" s="122"/>
      <c r="I4" s="39"/>
      <c r="J4" s="121"/>
      <c r="K4" s="122"/>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5" t="s">
        <v>47</v>
      </c>
      <c r="B5" s="125"/>
      <c r="C5" s="138" t="str">
        <f>'Dunbia DAF Liquid'!C5:D5</f>
        <v>Rhiannon Smith</v>
      </c>
      <c r="D5" s="139"/>
      <c r="E5" s="93"/>
      <c r="F5" s="39"/>
      <c r="G5" s="121"/>
      <c r="H5" s="122"/>
      <c r="I5" s="39"/>
      <c r="J5" s="121"/>
      <c r="K5" s="122"/>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0" t="s">
        <v>63</v>
      </c>
      <c r="B7" s="130"/>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25" t="s">
        <v>2</v>
      </c>
      <c r="B8" s="125"/>
      <c r="C8" s="60">
        <f>'Dunbia DAF Liquid'!C8</f>
        <v>2</v>
      </c>
      <c r="D8" s="60">
        <f>'Dunbia DAF Liquid'!D8</f>
        <v>4</v>
      </c>
      <c r="E8" s="60">
        <f>'Dunbia DAF Liquid'!E8</f>
        <v>6</v>
      </c>
      <c r="F8" s="60">
        <f>'Dunbia DAF Liquid'!F8</f>
        <v>7</v>
      </c>
      <c r="G8" s="60">
        <f>'Dunbia DAF Liquid'!G8</f>
        <v>8</v>
      </c>
      <c r="H8" s="60">
        <f>'Dunbia DAF Liquid'!H8</f>
        <v>9</v>
      </c>
      <c r="I8" s="60">
        <f>'Dunbia DAF Liquid'!I8</f>
        <v>10</v>
      </c>
      <c r="J8" s="60">
        <f>'Dunbia DAF Liquid'!J8</f>
        <v>12</v>
      </c>
      <c r="K8" s="60">
        <f>'Dunbia DAF Liquid'!K8</f>
        <v>13</v>
      </c>
      <c r="L8" s="60">
        <f>'Dunbia DAF Liquid'!L8</f>
        <v>3327</v>
      </c>
      <c r="M8" s="60" t="str">
        <f>'Dunbia DAF Liquid'!M8</f>
        <v>9784/0273</v>
      </c>
      <c r="N8" s="60">
        <f>'Dunbia DAF Liquid'!N8</f>
        <v>1976</v>
      </c>
      <c r="O8" s="60" t="str">
        <f>'Dunbia DAF Liquid'!O8</f>
        <v>0566/0656</v>
      </c>
      <c r="P8" s="60">
        <f>'Dunbia DAF Liquid'!P8</f>
        <v>2149</v>
      </c>
      <c r="Q8" s="60">
        <f>'Dunbia DAF Liquid'!Q8</f>
        <v>8690</v>
      </c>
      <c r="R8" s="60">
        <f>'Dunbia DAF Liquid'!R8</f>
        <v>0</v>
      </c>
      <c r="S8" s="60">
        <f>'Dunbia DAF Liquid'!S8</f>
        <v>0</v>
      </c>
      <c r="T8" s="60">
        <f>'Dunbia DAF Liquid'!T8</f>
        <v>0</v>
      </c>
      <c r="U8" s="60">
        <f>'Dunbia DAF Liquid'!U8</f>
        <v>0</v>
      </c>
      <c r="V8" s="60">
        <f>'Dunbia DAF Liquid'!V8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5" t="s">
        <v>3</v>
      </c>
      <c r="B9" s="125"/>
      <c r="C9" s="60" t="str">
        <f>'Dunbia DAF Liquid'!C9</f>
        <v>M</v>
      </c>
      <c r="D9" s="60" t="str">
        <f>'Dunbia DAF Liquid'!D9</f>
        <v>M</v>
      </c>
      <c r="E9" s="60" t="str">
        <f>'Dunbia DAF Liquid'!E9</f>
        <v>M</v>
      </c>
      <c r="F9" s="60" t="str">
        <f>'Dunbia DAF Liquid'!F9</f>
        <v>M</v>
      </c>
      <c r="G9" s="60" t="str">
        <f>'Dunbia DAF Liquid'!G9</f>
        <v>M</v>
      </c>
      <c r="H9" s="60" t="str">
        <f>'Dunbia DAF Liquid'!H9</f>
        <v>M</v>
      </c>
      <c r="I9" s="60" t="str">
        <f>'Dunbia DAF Liquid'!I9</f>
        <v>M</v>
      </c>
      <c r="J9" s="60" t="str">
        <f>'Dunbia DAF Liquid'!J9</f>
        <v>M</v>
      </c>
      <c r="K9" s="60" t="str">
        <f>'Dunbia DAF Liquid'!K9</f>
        <v>M</v>
      </c>
      <c r="L9" s="60" t="str">
        <f>'Dunbia DAF Liquid'!L9</f>
        <v>M</v>
      </c>
      <c r="M9" s="60" t="str">
        <f>'Dunbia DAF Liquid'!M9</f>
        <v>M</v>
      </c>
      <c r="N9" s="60" t="str">
        <f>'Dunbia DAF Liquid'!N9</f>
        <v>M</v>
      </c>
      <c r="O9" s="60" t="str">
        <f>'Dunbia DAF Liquid'!O9</f>
        <v>M</v>
      </c>
      <c r="P9" s="60" t="str">
        <f>'Dunbia DAF Liquid'!P9</f>
        <v>M</v>
      </c>
      <c r="Q9" s="60" t="str">
        <f>'Dunbia DAF Liquid'!Q9</f>
        <v>M</v>
      </c>
      <c r="R9" s="60">
        <f>'Dunbia DAF Liquid'!R9</f>
        <v>0</v>
      </c>
      <c r="S9" s="60">
        <f>'Dunbia DAF Liquid'!S9</f>
        <v>0</v>
      </c>
      <c r="T9" s="60">
        <f>'Dunbia DAF Liquid'!T9</f>
        <v>0</v>
      </c>
      <c r="U9" s="60">
        <f>'Dunbia DAF Liquid'!U9</f>
        <v>0</v>
      </c>
      <c r="V9" s="60">
        <f>'Dunbia DAF Liquid'!V9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25" t="s">
        <v>4</v>
      </c>
      <c r="B10" s="125"/>
      <c r="C10" s="60">
        <f>'Dunbia DAF Liquid'!C10</f>
        <v>6</v>
      </c>
      <c r="D10" s="60">
        <f>'Dunbia DAF Liquid'!D10</f>
        <v>5.8</v>
      </c>
      <c r="E10" s="60">
        <f>'Dunbia DAF Liquid'!E10</f>
        <v>6.4</v>
      </c>
      <c r="F10" s="60">
        <f>'Dunbia DAF Liquid'!F10</f>
        <v>6.3</v>
      </c>
      <c r="G10" s="60">
        <f>'Dunbia DAF Liquid'!G10</f>
        <v>6.1</v>
      </c>
      <c r="H10" s="60">
        <f>'Dunbia DAF Liquid'!H10</f>
        <v>5.8</v>
      </c>
      <c r="I10" s="60">
        <f>'Dunbia DAF Liquid'!I10</f>
        <v>6.1</v>
      </c>
      <c r="J10" s="60">
        <f>'Dunbia DAF Liquid'!J10</f>
        <v>6.9</v>
      </c>
      <c r="K10" s="60">
        <f>'Dunbia DAF Liquid'!K10</f>
        <v>5.9</v>
      </c>
      <c r="L10" s="60">
        <f>'Dunbia DAF Liquid'!L10</f>
        <v>5</v>
      </c>
      <c r="M10" s="60">
        <f>'Dunbia DAF Liquid'!M10</f>
        <v>5.4</v>
      </c>
      <c r="N10" s="60">
        <f>'Dunbia DAF Liquid'!N10</f>
        <v>5.6</v>
      </c>
      <c r="O10" s="60">
        <f>'Dunbia DAF Liquid'!O10</f>
        <v>5.8</v>
      </c>
      <c r="P10" s="60">
        <f>'Dunbia DAF Liquid'!P10</f>
        <v>6.1</v>
      </c>
      <c r="Q10" s="60">
        <f>'Dunbia DAF Liquid'!Q10</f>
        <v>5.8</v>
      </c>
      <c r="R10" s="60">
        <f>'Dunbia DAF Liquid'!R10</f>
        <v>0</v>
      </c>
      <c r="S10" s="60">
        <f>'Dunbia DAF Liquid'!S10</f>
        <v>0</v>
      </c>
      <c r="T10" s="60">
        <f>'Dunbia DAF Liquid'!T10</f>
        <v>0</v>
      </c>
      <c r="U10" s="60">
        <f>'Dunbia DAF Liquid'!U10</f>
        <v>0</v>
      </c>
      <c r="V10" s="60">
        <f>'Dunbia DAF Liquid'!V10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5" t="s">
        <v>5</v>
      </c>
      <c r="B11" s="125"/>
      <c r="C11" s="60">
        <f>'Dunbia DAF Liquid'!C11</f>
        <v>0</v>
      </c>
      <c r="D11" s="60">
        <f>'Dunbia DAF Liquid'!D11</f>
        <v>0</v>
      </c>
      <c r="E11" s="60">
        <f>'Dunbia DAF Liquid'!E11</f>
        <v>3</v>
      </c>
      <c r="F11" s="60">
        <f>'Dunbia DAF Liquid'!F11</f>
        <v>0</v>
      </c>
      <c r="G11" s="60">
        <f>'Dunbia DAF Liquid'!G11</f>
        <v>0</v>
      </c>
      <c r="H11" s="60">
        <f>'Dunbia DAF Liquid'!H11</f>
        <v>0</v>
      </c>
      <c r="I11" s="60">
        <f>'Dunbia DAF Liquid'!I11</f>
        <v>0</v>
      </c>
      <c r="J11" s="60">
        <f>'Dunbia DAF Liquid'!J11</f>
        <v>0</v>
      </c>
      <c r="K11" s="60">
        <f>'Dunbia DAF Liquid'!K11</f>
        <v>0</v>
      </c>
      <c r="L11" s="60">
        <f>'Dunbia DAF Liquid'!L11</f>
        <v>2</v>
      </c>
      <c r="M11" s="60">
        <f>'Dunbia DAF Liquid'!M11</f>
        <v>2</v>
      </c>
      <c r="N11" s="60">
        <f>'Dunbia DAF Liquid'!N11</f>
        <v>4</v>
      </c>
      <c r="O11" s="60">
        <f>'Dunbia DAF Liquid'!O11</f>
        <v>3</v>
      </c>
      <c r="P11" s="60">
        <f>'Dunbia DAF Liquid'!P11</f>
        <v>2</v>
      </c>
      <c r="Q11" s="60">
        <f>'Dunbia DAF Liquid'!Q11</f>
        <v>3</v>
      </c>
      <c r="R11" s="60">
        <f>'Dunbia DAF Liquid'!R11</f>
        <v>0</v>
      </c>
      <c r="S11" s="60">
        <f>'Dunbia DAF Liquid'!S11</f>
        <v>0</v>
      </c>
      <c r="T11" s="60">
        <f>'Dunbia DAF Liquid'!T11</f>
        <v>0</v>
      </c>
      <c r="U11" s="60">
        <f>'Dunbia DAF Liquid'!U11</f>
        <v>0</v>
      </c>
      <c r="V11" s="60">
        <f>'Dunbia DAF Liquid'!V11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5" t="s">
        <v>6</v>
      </c>
      <c r="B12" s="125"/>
      <c r="C12" s="60">
        <f>'Dunbia DAF Liquid'!C12</f>
        <v>0</v>
      </c>
      <c r="D12" s="60">
        <f>'Dunbia DAF Liquid'!D12</f>
        <v>2</v>
      </c>
      <c r="E12" s="60">
        <f>'Dunbia DAF Liquid'!E12</f>
        <v>4</v>
      </c>
      <c r="F12" s="60">
        <f>'Dunbia DAF Liquid'!F12</f>
        <v>2</v>
      </c>
      <c r="G12" s="60">
        <f>'Dunbia DAF Liquid'!G12</f>
        <v>2</v>
      </c>
      <c r="H12" s="60">
        <f>'Dunbia DAF Liquid'!H12</f>
        <v>1</v>
      </c>
      <c r="I12" s="60">
        <f>'Dunbia DAF Liquid'!I12</f>
        <v>1</v>
      </c>
      <c r="J12" s="60">
        <f>'Dunbia DAF Liquid'!J12</f>
        <v>2</v>
      </c>
      <c r="K12" s="60">
        <f>'Dunbia DAF Liquid'!K12</f>
        <v>2</v>
      </c>
      <c r="L12" s="60">
        <f>'Dunbia DAF Liquid'!L12</f>
        <v>2</v>
      </c>
      <c r="M12" s="60">
        <f>'Dunbia DAF Liquid'!M12</f>
        <v>1</v>
      </c>
      <c r="N12" s="60">
        <f>'Dunbia DAF Liquid'!N12</f>
        <v>2</v>
      </c>
      <c r="O12" s="60">
        <f>'Dunbia DAF Liquid'!O12</f>
        <v>2</v>
      </c>
      <c r="P12" s="60">
        <f>'Dunbia DAF Liquid'!P12</f>
        <v>1</v>
      </c>
      <c r="Q12" s="60">
        <f>'Dunbia DAF Liquid'!Q12</f>
        <v>1</v>
      </c>
      <c r="R12" s="60">
        <f>'Dunbia DAF Liquid'!R12</f>
        <v>0</v>
      </c>
      <c r="S12" s="60">
        <f>'Dunbia DAF Liquid'!S12</f>
        <v>0</v>
      </c>
      <c r="T12" s="60">
        <f>'Dunbia DAF Liquid'!T12</f>
        <v>0</v>
      </c>
      <c r="U12" s="60">
        <f>'Dunbia DAF Liquid'!U12</f>
        <v>0</v>
      </c>
      <c r="V12" s="60">
        <f>'Dunbia DAF Liquid'!V12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5" t="s">
        <v>7</v>
      </c>
      <c r="B13" s="125"/>
      <c r="C13" s="60">
        <f>'Dunbia DAF Liquid'!C13</f>
        <v>3</v>
      </c>
      <c r="D13" s="60">
        <f>'Dunbia DAF Liquid'!D13</f>
        <v>3</v>
      </c>
      <c r="E13" s="60">
        <f>'Dunbia DAF Liquid'!E13</f>
        <v>4</v>
      </c>
      <c r="F13" s="60">
        <f>'Dunbia DAF Liquid'!F13</f>
        <v>3</v>
      </c>
      <c r="G13" s="60">
        <f>'Dunbia DAF Liquid'!G13</f>
        <v>3</v>
      </c>
      <c r="H13" s="60">
        <f>'Dunbia DAF Liquid'!H13</f>
        <v>2</v>
      </c>
      <c r="I13" s="60">
        <f>'Dunbia DAF Liquid'!I13</f>
        <v>2</v>
      </c>
      <c r="J13" s="60">
        <f>'Dunbia DAF Liquid'!J13</f>
        <v>3</v>
      </c>
      <c r="K13" s="60">
        <f>'Dunbia DAF Liquid'!K13</f>
        <v>3</v>
      </c>
      <c r="L13" s="60">
        <f>'Dunbia DAF Liquid'!L13</f>
        <v>3</v>
      </c>
      <c r="M13" s="60">
        <f>'Dunbia DAF Liquid'!M13</f>
        <v>2</v>
      </c>
      <c r="N13" s="60">
        <f>'Dunbia DAF Liquid'!N13</f>
        <v>2</v>
      </c>
      <c r="O13" s="60">
        <f>'Dunbia DAF Liquid'!O13</f>
        <v>2</v>
      </c>
      <c r="P13" s="60">
        <f>'Dunbia DAF Liquid'!P13</f>
        <v>2</v>
      </c>
      <c r="Q13" s="60">
        <f>'Dunbia DAF Liquid'!Q13</f>
        <v>2</v>
      </c>
      <c r="R13" s="60">
        <f>'Dunbia DAF Liquid'!R13</f>
        <v>0</v>
      </c>
      <c r="S13" s="60">
        <f>'Dunbia DAF Liquid'!S13</f>
        <v>0</v>
      </c>
      <c r="T13" s="60">
        <f>'Dunbia DAF Liquid'!T13</f>
        <v>0</v>
      </c>
      <c r="U13" s="60">
        <f>'Dunbia DAF Liquid'!U13</f>
        <v>0</v>
      </c>
      <c r="V13" s="60">
        <f>'Dunbia DAF Liquid'!V13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4" t="s">
        <v>8</v>
      </c>
      <c r="B14" s="134"/>
      <c r="C14" s="101" t="str">
        <f>'Dunbia DAF Liquid'!C14</f>
        <v xml:space="preserve">Grass Silage (25% DM) </v>
      </c>
      <c r="D14" s="101" t="str">
        <f>'Dunbia DAF Liquid'!D14</f>
        <v xml:space="preserve">Grass Silage (25% DM) </v>
      </c>
      <c r="E14" s="101" t="str">
        <f>'Dunbia DAF Liquid'!E14</f>
        <v xml:space="preserve">Grass Silage (25% DM) </v>
      </c>
      <c r="F14" s="101" t="str">
        <f>'Dunbia DAF Liquid'!F14</f>
        <v xml:space="preserve">Grass Silage (25% DM) </v>
      </c>
      <c r="G14" s="101" t="str">
        <f>'Dunbia DAF Liquid'!G14</f>
        <v xml:space="preserve">Grass Silage (25% DM) </v>
      </c>
      <c r="H14" s="101" t="str">
        <f>'Dunbia DAF Liquid'!H14</f>
        <v xml:space="preserve">Grass Silage (25% DM) </v>
      </c>
      <c r="I14" s="101" t="str">
        <f>'Dunbia DAF Liquid'!I14</f>
        <v xml:space="preserve">Grass Silage (25% DM) </v>
      </c>
      <c r="J14" s="101" t="str">
        <f>'Dunbia DAF Liquid'!J14</f>
        <v xml:space="preserve">Grass Silage (25% DM) </v>
      </c>
      <c r="K14" s="101" t="str">
        <f>'Dunbia DAF Liquid'!K14</f>
        <v xml:space="preserve">Grass Silage (25% DM) </v>
      </c>
      <c r="L14" s="101" t="str">
        <f>'Dunbia DAF Liquid'!L14</f>
        <v xml:space="preserve">Grass Silage (25% DM) </v>
      </c>
      <c r="M14" s="101" t="str">
        <f>'Dunbia DAF Liquid'!M14</f>
        <v xml:space="preserve">Grass Silage (25% DM) </v>
      </c>
      <c r="N14" s="101" t="str">
        <f>'Dunbia DAF Liquid'!N14</f>
        <v xml:space="preserve">Grass Silage (25% DM) </v>
      </c>
      <c r="O14" s="101" t="str">
        <f>'Dunbia DAF Liquid'!O14</f>
        <v xml:space="preserve">Grass Silage (25% DM) </v>
      </c>
      <c r="P14" s="101" t="str">
        <f>'Dunbia DAF Liquid'!P14</f>
        <v xml:space="preserve">Grass Silage (25% DM) </v>
      </c>
      <c r="Q14" s="101" t="str">
        <f>'Dunbia DAF Liquid'!Q14</f>
        <v xml:space="preserve">Grass Silage (25% DM) </v>
      </c>
      <c r="R14" s="101">
        <f>'Dunbia DAF Liquid'!R14</f>
        <v>0</v>
      </c>
      <c r="S14" s="101">
        <f>'Dunbia DAF Liquid'!S14</f>
        <v>0</v>
      </c>
      <c r="T14" s="101">
        <f>'Dunbia DAF Liquid'!T14</f>
        <v>0</v>
      </c>
      <c r="U14" s="101">
        <f>'Dunbia DAF Liquid'!U14</f>
        <v>0</v>
      </c>
      <c r="V14" s="101">
        <f>'Dunbia DAF Liquid'!V14</f>
        <v>0</v>
      </c>
      <c r="AD14" s="30" t="s">
        <v>139</v>
      </c>
      <c r="AE14" s="30">
        <v>6</v>
      </c>
      <c r="AI14" s="53" t="s">
        <v>120</v>
      </c>
      <c r="AJ14" s="54">
        <v>0.8</v>
      </c>
      <c r="AK14" s="55">
        <v>1.7</v>
      </c>
      <c r="AL14" s="11">
        <v>12</v>
      </c>
      <c r="AM14" s="11">
        <v>6.7</v>
      </c>
      <c r="AN14" s="11" t="s">
        <v>136</v>
      </c>
    </row>
    <row r="15" spans="1:41" ht="13" x14ac:dyDescent="0.25">
      <c r="A15" s="133" t="s">
        <v>9</v>
      </c>
      <c r="B15" s="133"/>
      <c r="C15" s="60">
        <f>'Dunbia DAF Liquid'!C15</f>
        <v>38</v>
      </c>
      <c r="D15" s="60">
        <f>'Dunbia DAF Liquid'!D15</f>
        <v>38</v>
      </c>
      <c r="E15" s="60">
        <f>'Dunbia DAF Liquid'!E15</f>
        <v>38</v>
      </c>
      <c r="F15" s="60">
        <f>'Dunbia DAF Liquid'!F15</f>
        <v>38</v>
      </c>
      <c r="G15" s="60">
        <f>'Dunbia DAF Liquid'!G15</f>
        <v>38</v>
      </c>
      <c r="H15" s="60">
        <f>'Dunbia DAF Liquid'!H15</f>
        <v>38</v>
      </c>
      <c r="I15" s="60">
        <f>'Dunbia DAF Liquid'!I15</f>
        <v>38</v>
      </c>
      <c r="J15" s="60">
        <f>'Dunbia DAF Liquid'!J15</f>
        <v>38</v>
      </c>
      <c r="K15" s="60">
        <f>'Dunbia DAF Liquid'!K15</f>
        <v>38</v>
      </c>
      <c r="L15" s="60">
        <f>'Dunbia DAF Liquid'!L15</f>
        <v>38</v>
      </c>
      <c r="M15" s="60">
        <f>'Dunbia DAF Liquid'!M15</f>
        <v>38</v>
      </c>
      <c r="N15" s="60">
        <f>'Dunbia DAF Liquid'!N15</f>
        <v>38</v>
      </c>
      <c r="O15" s="60">
        <f>'Dunbia DAF Liquid'!O15</f>
        <v>38</v>
      </c>
      <c r="P15" s="60">
        <f>'Dunbia DAF Liquid'!P15</f>
        <v>38</v>
      </c>
      <c r="Q15" s="60">
        <f>'Dunbia DAF Liquid'!Q15</f>
        <v>38</v>
      </c>
      <c r="R15" s="60">
        <f>'Dunbia DAF Liquid'!R15</f>
        <v>0</v>
      </c>
      <c r="S15" s="60">
        <f>'Dunbia DAF Liquid'!S15</f>
        <v>0</v>
      </c>
      <c r="T15" s="60">
        <f>'Dunbia DAF Liquid'!T15</f>
        <v>0</v>
      </c>
      <c r="U15" s="60">
        <f>'Dunbia DAF Liquid'!U15</f>
        <v>0</v>
      </c>
      <c r="V15" s="60">
        <f>'Dunbia DAF Liquid'!V15</f>
        <v>0</v>
      </c>
      <c r="AD15" s="30" t="s">
        <v>145</v>
      </c>
      <c r="AE15" s="30">
        <v>7</v>
      </c>
      <c r="AI15" s="53" t="s">
        <v>101</v>
      </c>
      <c r="AJ15" s="62">
        <v>1.8</v>
      </c>
      <c r="AK15" s="55">
        <v>5.4</v>
      </c>
      <c r="AL15" s="11">
        <v>13</v>
      </c>
      <c r="AM15" s="11">
        <v>6.7</v>
      </c>
      <c r="AN15" s="11" t="s">
        <v>136</v>
      </c>
    </row>
    <row r="16" spans="1:41" ht="13.5" thickBot="1" x14ac:dyDescent="0.3">
      <c r="A16" s="135" t="s">
        <v>44</v>
      </c>
      <c r="B16" s="135"/>
      <c r="C16" s="102" t="str">
        <f>'Dunbia DAF Liquid'!C16</f>
        <v>Medium/Clay</v>
      </c>
      <c r="D16" s="102" t="str">
        <f>'Dunbia DAF Liquid'!D16</f>
        <v>Medium/Clay</v>
      </c>
      <c r="E16" s="102" t="str">
        <f>'Dunbia DAF Liquid'!E16</f>
        <v>Medium/Clay</v>
      </c>
      <c r="F16" s="102" t="str">
        <f>'Dunbia DAF Liquid'!F16</f>
        <v>Medium/Clay</v>
      </c>
      <c r="G16" s="102" t="str">
        <f>'Dunbia DAF Liquid'!G16</f>
        <v>Medium/Clay</v>
      </c>
      <c r="H16" s="102" t="str">
        <f>'Dunbia DAF Liquid'!H16</f>
        <v>Medium/Clay</v>
      </c>
      <c r="I16" s="102" t="str">
        <f>'Dunbia DAF Liquid'!I16</f>
        <v>Medium/Clay</v>
      </c>
      <c r="J16" s="102" t="str">
        <f>'Dunbia DAF Liquid'!J16</f>
        <v>Medium/Clay</v>
      </c>
      <c r="K16" s="102" t="str">
        <f>'Dunbia DAF Liquid'!K16</f>
        <v>Medium/Clay</v>
      </c>
      <c r="L16" s="102" t="str">
        <f>'Dunbia DAF Liquid'!L16</f>
        <v>Medium/Clay</v>
      </c>
      <c r="M16" s="102" t="str">
        <f>'Dunbia DAF Liquid'!M16</f>
        <v>Medium/Clay</v>
      </c>
      <c r="N16" s="102" t="str">
        <f>'Dunbia DAF Liquid'!N16</f>
        <v>Medium/Clay</v>
      </c>
      <c r="O16" s="102" t="str">
        <f>'Dunbia DAF Liquid'!O16</f>
        <v>Medium/Clay</v>
      </c>
      <c r="P16" s="102" t="str">
        <f>'Dunbia DAF Liquid'!P16</f>
        <v>Medium/Clay</v>
      </c>
      <c r="Q16" s="102" t="str">
        <f>'Dunbia DAF Liquid'!Q16</f>
        <v>Medium/Clay</v>
      </c>
      <c r="R16" s="102">
        <f>'Dunbia DAF Liquid'!R16</f>
        <v>0</v>
      </c>
      <c r="S16" s="102">
        <f>'Dunbia DAF Liquid'!S16</f>
        <v>0</v>
      </c>
      <c r="T16" s="102">
        <f>'Dunbia DAF Liquid'!T16</f>
        <v>0</v>
      </c>
      <c r="U16" s="102">
        <f>'Dunbia DAF Liquid'!U16</f>
        <v>0</v>
      </c>
      <c r="V16" s="102">
        <f>'Dunbia DAF Liquid'!V16</f>
        <v>0</v>
      </c>
      <c r="AD16" s="52" t="s">
        <v>146</v>
      </c>
      <c r="AE16" s="30">
        <v>8</v>
      </c>
      <c r="AI16" s="53" t="s">
        <v>119</v>
      </c>
      <c r="AJ16" s="54">
        <v>8</v>
      </c>
      <c r="AK16" s="55">
        <v>5.5</v>
      </c>
      <c r="AL16" s="12">
        <v>14</v>
      </c>
      <c r="AM16" s="11">
        <v>6.7</v>
      </c>
      <c r="AN16" s="11" t="s">
        <v>136</v>
      </c>
    </row>
    <row r="17" spans="1:40" ht="13" x14ac:dyDescent="0.25">
      <c r="A17" s="131" t="s">
        <v>69</v>
      </c>
      <c r="B17" s="132"/>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9" t="s">
        <v>23</v>
      </c>
      <c r="B18" s="130"/>
      <c r="C18" s="16">
        <f>$D31</f>
        <v>98.787919999999986</v>
      </c>
      <c r="D18" s="16">
        <f>$D32</f>
        <v>98.787919999999986</v>
      </c>
      <c r="E18" s="16">
        <f>$D33</f>
        <v>72.968349999999987</v>
      </c>
      <c r="F18" s="16">
        <f>$D34</f>
        <v>98.787919999999986</v>
      </c>
      <c r="G18" s="16">
        <f>$D35</f>
        <v>98.787919999999986</v>
      </c>
      <c r="H18" s="16">
        <f>$D36</f>
        <v>98.787919999999986</v>
      </c>
      <c r="I18" s="16">
        <f>$D37</f>
        <v>98.787919999999986</v>
      </c>
      <c r="J18" s="16">
        <f>$D38</f>
        <v>98.787919999999986</v>
      </c>
      <c r="K18" s="16">
        <f>$D39</f>
        <v>98.787919999999986</v>
      </c>
      <c r="L18" s="16">
        <f>$D40</f>
        <v>72.968349999999987</v>
      </c>
      <c r="M18" s="16">
        <f>$D41</f>
        <v>72.968349999999987</v>
      </c>
      <c r="N18" s="16">
        <f>$D42</f>
        <v>72.968349999999987</v>
      </c>
      <c r="O18" s="16">
        <f>$D43</f>
        <v>72.968349999999987</v>
      </c>
      <c r="P18" s="16">
        <f>$D44</f>
        <v>72.968349999999987</v>
      </c>
      <c r="Q18" s="16">
        <f>$D45</f>
        <v>72.968349999999987</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9" t="s">
        <v>90</v>
      </c>
      <c r="B19" s="130"/>
      <c r="C19" s="16">
        <f>C18-C17</f>
        <v>34.187919999999991</v>
      </c>
      <c r="D19" s="16">
        <f t="shared" ref="D19:V19" si="1">D18-D17</f>
        <v>34.187919999999991</v>
      </c>
      <c r="E19" s="16">
        <f t="shared" si="1"/>
        <v>8.3683499999999924</v>
      </c>
      <c r="F19" s="16">
        <f t="shared" si="1"/>
        <v>34.187919999999991</v>
      </c>
      <c r="G19" s="16">
        <f t="shared" si="1"/>
        <v>34.187919999999991</v>
      </c>
      <c r="H19" s="16">
        <f t="shared" si="1"/>
        <v>34.187919999999991</v>
      </c>
      <c r="I19" s="16">
        <f t="shared" si="1"/>
        <v>34.187919999999991</v>
      </c>
      <c r="J19" s="16">
        <f t="shared" si="1"/>
        <v>34.187919999999991</v>
      </c>
      <c r="K19" s="16">
        <f t="shared" si="1"/>
        <v>34.187919999999991</v>
      </c>
      <c r="L19" s="16">
        <f t="shared" si="1"/>
        <v>8.3683499999999924</v>
      </c>
      <c r="M19" s="16">
        <f t="shared" si="1"/>
        <v>8.3683499999999924</v>
      </c>
      <c r="N19" s="16">
        <f t="shared" si="1"/>
        <v>8.3683499999999924</v>
      </c>
      <c r="O19" s="16">
        <f t="shared" si="1"/>
        <v>8.3683499999999924</v>
      </c>
      <c r="P19" s="16">
        <f t="shared" si="1"/>
        <v>8.3683499999999924</v>
      </c>
      <c r="Q19" s="16">
        <f t="shared" si="1"/>
        <v>8.3683499999999924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7" t="s">
        <v>91</v>
      </c>
      <c r="B20" s="128"/>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INCREASE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1" t="s">
        <v>88</v>
      </c>
      <c r="B21" s="132"/>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9" t="s">
        <v>89</v>
      </c>
      <c r="B22" s="130"/>
      <c r="C22" s="16">
        <f>$E31</f>
        <v>129.36879999999999</v>
      </c>
      <c r="D22" s="16">
        <f>$E32</f>
        <v>129.36879999999999</v>
      </c>
      <c r="E22" s="16">
        <f>$E33</f>
        <v>95.5565</v>
      </c>
      <c r="F22" s="16">
        <f>$E34</f>
        <v>129.36879999999999</v>
      </c>
      <c r="G22" s="16">
        <f>$E35</f>
        <v>129.36879999999999</v>
      </c>
      <c r="H22" s="16">
        <f>$E36</f>
        <v>129.36879999999999</v>
      </c>
      <c r="I22" s="16">
        <f>$E37</f>
        <v>129.36879999999999</v>
      </c>
      <c r="J22" s="16">
        <f>$E38</f>
        <v>129.36879999999999</v>
      </c>
      <c r="K22" s="16">
        <f>$E39</f>
        <v>129.36879999999999</v>
      </c>
      <c r="L22" s="16">
        <f>$E40</f>
        <v>95.5565</v>
      </c>
      <c r="M22" s="16">
        <f>$E41</f>
        <v>95.5565</v>
      </c>
      <c r="N22" s="16">
        <f>$E42</f>
        <v>95.5565</v>
      </c>
      <c r="O22" s="16">
        <f>$E43</f>
        <v>95.5565</v>
      </c>
      <c r="P22" s="16">
        <f>$E44</f>
        <v>95.5565</v>
      </c>
      <c r="Q22" s="16">
        <f>$E45</f>
        <v>95.5565</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9" t="s">
        <v>92</v>
      </c>
      <c r="B23" s="130"/>
      <c r="C23" s="16">
        <f>C22-C21</f>
        <v>-98.631200000000007</v>
      </c>
      <c r="D23" s="16">
        <f t="shared" ref="D23:V23" si="3">D22-D21</f>
        <v>-98.631200000000007</v>
      </c>
      <c r="E23" s="16">
        <f t="shared" si="3"/>
        <v>-132.4435</v>
      </c>
      <c r="F23" s="16">
        <f t="shared" si="3"/>
        <v>-98.631200000000007</v>
      </c>
      <c r="G23" s="16">
        <f t="shared" si="3"/>
        <v>-98.631200000000007</v>
      </c>
      <c r="H23" s="16">
        <f t="shared" si="3"/>
        <v>-98.631200000000007</v>
      </c>
      <c r="I23" s="16">
        <f t="shared" si="3"/>
        <v>-98.631200000000007</v>
      </c>
      <c r="J23" s="16">
        <f t="shared" si="3"/>
        <v>-98.631200000000007</v>
      </c>
      <c r="K23" s="16">
        <f t="shared" si="3"/>
        <v>-98.631200000000007</v>
      </c>
      <c r="L23" s="16">
        <f t="shared" si="3"/>
        <v>-132.4435</v>
      </c>
      <c r="M23" s="16">
        <f t="shared" si="3"/>
        <v>-132.4435</v>
      </c>
      <c r="N23" s="16">
        <f t="shared" si="3"/>
        <v>-132.4435</v>
      </c>
      <c r="O23" s="16">
        <f t="shared" si="3"/>
        <v>-132.4435</v>
      </c>
      <c r="P23" s="16">
        <f t="shared" si="3"/>
        <v>-132.4435</v>
      </c>
      <c r="Q23" s="16">
        <f t="shared" si="3"/>
        <v>-132.4435</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t="s">
        <v>56</v>
      </c>
      <c r="D27" s="106" t="s">
        <v>56</v>
      </c>
      <c r="E27" s="106" t="s">
        <v>56</v>
      </c>
      <c r="F27" s="106" t="s">
        <v>56</v>
      </c>
      <c r="G27" s="106" t="s">
        <v>54</v>
      </c>
      <c r="H27" s="106" t="s">
        <v>54</v>
      </c>
      <c r="I27" s="106" t="s">
        <v>54</v>
      </c>
      <c r="J27" s="106" t="s">
        <v>54</v>
      </c>
      <c r="K27" s="106" t="s">
        <v>54</v>
      </c>
      <c r="L27" s="106" t="s">
        <v>54</v>
      </c>
      <c r="M27" s="106" t="s">
        <v>54</v>
      </c>
      <c r="N27" s="106"/>
      <c r="O27" s="106"/>
      <c r="P27" s="106" t="s">
        <v>56</v>
      </c>
      <c r="Q27" s="106" t="s">
        <v>56</v>
      </c>
      <c r="R27" s="106" t="s">
        <v>54</v>
      </c>
      <c r="S27" s="106" t="s">
        <v>54</v>
      </c>
      <c r="T27" s="106" t="s">
        <v>54</v>
      </c>
      <c r="U27" s="106" t="s">
        <v>54</v>
      </c>
    </row>
    <row r="28" spans="1:40" s="57" customFormat="1" x14ac:dyDescent="0.35">
      <c r="A28" s="107"/>
      <c r="B28" s="24">
        <v>10.4</v>
      </c>
      <c r="C28" s="15">
        <v>0.28000000000000003</v>
      </c>
      <c r="D28" s="15">
        <v>4.9000000000000002E-2</v>
      </c>
      <c r="E28" s="15">
        <v>0.122</v>
      </c>
      <c r="F28" s="15">
        <v>5.6000000000000001E-2</v>
      </c>
      <c r="G28" s="15">
        <v>2.36</v>
      </c>
      <c r="H28" s="15">
        <v>15.2</v>
      </c>
      <c r="I28" s="15">
        <v>0.5</v>
      </c>
      <c r="J28" s="15">
        <v>1.7000000000000001E-2</v>
      </c>
      <c r="K28" s="23">
        <v>0.05</v>
      </c>
      <c r="L28" s="15">
        <v>0.78700000000000003</v>
      </c>
      <c r="M28" s="15">
        <v>0.68700000000000006</v>
      </c>
      <c r="N28" s="15"/>
      <c r="O28" s="15"/>
      <c r="P28" s="15">
        <v>6.9000000000000006E-2</v>
      </c>
      <c r="Q28" s="15">
        <v>3.5000000000000003E-2</v>
      </c>
      <c r="R28" s="15">
        <v>4.7E-2</v>
      </c>
      <c r="S28" s="15">
        <v>0.5</v>
      </c>
      <c r="T28" s="15">
        <v>7.8E-2</v>
      </c>
      <c r="U28" s="15">
        <v>10</v>
      </c>
    </row>
    <row r="29" spans="1:40" s="7" customFormat="1" ht="28" x14ac:dyDescent="0.35">
      <c r="A29" s="13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88</v>
      </c>
      <c r="C31" s="77">
        <f>IF(C$27="%w/w SAR",((C$28*10)*$B31),IF(C$27="%w/w DM",(((C$28*10)*($B$28/100))*$B31),IF(C$27="kg/t SAR",(C$28*$B31),IF(C$27="kg/t DM",((C$28*($B$28/100))*$B31),IF(C$27="mg/kg SAR",((C$28*0.001)*$B31),IF(C$27="mg/kg DM",(((C$28*0.001)*($B$28/100))*$B31),0))))))</f>
        <v>246.40000000000003</v>
      </c>
      <c r="D31" s="77">
        <f>(IF(D$27="%w/w SAR",((D$28*10)*$B31),IF(D$27="%w/w DM",(((D$28*10)*($B$28/100))*$B31),IF(D$27="kg/t SAR",(D$28*$B31),IF(D$27="kg/t DM",((D$28*($B$28/100))*$B31),IF(D$27="mg/kg SAR",((D$28*0.001)*$B31),IF(D$27="mg/kg DM",(((D$28*0.001)*($B$28/100))*$B31),"0")))))))*2.291</f>
        <v>98.787919999999986</v>
      </c>
      <c r="E31" s="77">
        <f>(IF(E$27="%w/w SAR",((E$28*10)*$B31),IF(E$27="%w/w DM",(((E$28*10)*($B$28/100))*$B31),IF(E$27="kg/t SAR",(E$28*$B31),IF(E$27="kg/t DM",((E$28*($B$28/100))*$B31),IF(E$27="mg/kg SAR",((E$28*0.001)*$B31),IF(E$27="mg/kg DM",(((E$28*0.001)*($B$28/100))*$B31),"0")))))))*1.205</f>
        <v>129.36879999999999</v>
      </c>
      <c r="F31" s="77">
        <f>(IF(F$27="%w/w SAR",((F$28*10)*$B31),IF(F$27="%w/w DM",(((F$28*10)*($B$28/100))*$B31),IF(F$27="kg/t SAR",(F$28*$B31),IF(F$27="kg/t DM",((F$28*($B$28/100))*$B31),IF(F$27="mg/kg SAR",((F$28*0.001)*$B31),IF(F$27="mg/kg DM",(((F$28*0.001)*($B$28/100))*$B31),"0")))))))*1.658</f>
        <v>81.706239999999994</v>
      </c>
      <c r="G31" s="77">
        <f t="shared" ref="G31:P46" si="5">IF(G$27="%w/w SAR",((G$28*10)*$B31),IF(G$27="%w/w DM",(((G$28*10)*($B$28/100))*$B31),IF(G$27="kg/t SAR",(G$28*$B31),IF(G$27="kg/t DM",((G$28*($B$28/100))*$B31),IF(G$27="mg/kg SAR",((G$28*0.001)*$B31),IF(G$27="mg/kg DM",(((G$28*0.001)*($B$28/100))*$B31),0))))))</f>
        <v>0.20768</v>
      </c>
      <c r="H31" s="77">
        <f t="shared" si="5"/>
        <v>1.3375999999999999</v>
      </c>
      <c r="I31" s="77">
        <f t="shared" si="5"/>
        <v>4.3999999999999997E-2</v>
      </c>
      <c r="J31" s="77">
        <f t="shared" si="5"/>
        <v>1.4960000000000004E-3</v>
      </c>
      <c r="K31" s="77">
        <f t="shared" si="5"/>
        <v>4.4000000000000003E-3</v>
      </c>
      <c r="L31" s="77">
        <f t="shared" si="5"/>
        <v>6.9255999999999998E-2</v>
      </c>
      <c r="M31" s="77">
        <f t="shared" si="5"/>
        <v>6.045600000000001E-2</v>
      </c>
      <c r="N31" s="77">
        <f t="shared" si="5"/>
        <v>0</v>
      </c>
      <c r="O31" s="77">
        <f t="shared" si="5"/>
        <v>0</v>
      </c>
      <c r="P31" s="77">
        <f t="shared" si="5"/>
        <v>60.720000000000006</v>
      </c>
      <c r="Q31" s="77">
        <f>(IF(Q$27="%w/w SAR",((Q$28*10)*$B31),IF(Q$27="%w/w DM",(((Q$28*10)*($B$28/100))*$B31),IF(Q$27="kg/t SAR",(Q$28*$B31),IF(Q$27="kg/t DM",((Q$28*($B$28/100))*$B31),IF(Q$27="mg/kg SAR",((Q$28*0.001)*$B31),IF(Q$27="mg/kg DM",(((Q$28*0.001)*($B$28/100))*$B31),0)))))))*2.5</f>
        <v>77.000000000000014</v>
      </c>
      <c r="R31" s="77">
        <f>IF(R$27="%w/w SAR",((R$28*10)*$B31),IF(R$27="%w/w DM",(((R$28*10)*($B$28/100))*$B31),IF(R$27="kg/t SAR",(R$28*$B31),IF(R$27="kg/t DM",((R$28*($B$28/100))*$B31),IF(R$27="mg/kg SAR",((R$28*0.001)*$B31),IF(R$27="mg/kg DM",(((R$28*0.001)*($B$28/100))*$B31),0))))))</f>
        <v>4.1360000000000008E-3</v>
      </c>
      <c r="S31" s="77">
        <f>IF(S$27="%w/w SAR",((S$28*10)*$B31),IF(S$27="%w/w DM",(((S$28*10)*($B$28/100))*$B31),IF(S$27="kg/t SAR",(S$28*$B31),IF(S$27="kg/t DM",((S$28*($B$28/100))*$B31),IF(S$27="mg/kg SAR",((S$28*0.001)*$B31),IF(S$27="mg/kg DM",(((S$28*0.001)*($B$28/100))*$B31),0))))))</f>
        <v>4.3999999999999997E-2</v>
      </c>
      <c r="T31" s="77">
        <f>IF(T$27="%w/w SAR",((T$28*10)*$B31),IF(T$27="%w/w DM",(((T$28*10)*($B$28/100))*$B31),IF(T$27="kg/t SAR",(T$28*$B31),IF(T$27="kg/t DM",((T$28*($B$28/100))*$B31),IF(T$27="mg/kg SAR",((T$28*0.001)*$B31),IF(T$27="mg/kg DM",(((T$28*0.001)*($B$28/100))*$B31),0))))))</f>
        <v>6.8640000000000003E-3</v>
      </c>
      <c r="U31" s="77">
        <f>IF(U$27="%w/w SAR",((U$28*10)*$B31),IF(U$27="%w/w DM",(((U$28*10)*($B$28/100))*$B31),IF(U$27="kg/t SAR",(U$28*$B31),IF(U$27="kg/t DM",((U$28*($B$28/100))*$B31),IF(U$27="mg/kg SAR",((U$28*0.001)*$B31),IF(U$27="mg/kg DM",(((U$28*0.001)*($B$28/100))*$B31),0))))))</f>
        <v>0.88</v>
      </c>
      <c r="AB31" s="59"/>
      <c r="AC31" s="59"/>
      <c r="AD31" s="59"/>
      <c r="AE31" s="59"/>
      <c r="AF31" s="59"/>
      <c r="AG31" s="59"/>
      <c r="AH31" s="59"/>
      <c r="AI31" s="59"/>
    </row>
    <row r="32" spans="1:40" s="72" customFormat="1" ht="13" x14ac:dyDescent="0.35">
      <c r="A32" s="13">
        <f>D8</f>
        <v>4</v>
      </c>
      <c r="B32" s="15">
        <v>88</v>
      </c>
      <c r="C32" s="77">
        <f t="shared" ref="C32:C50" si="6">IF(C$27="%w/w SAR",((C$28*10)*$B32),IF(C$27="%w/w DM",(((C$28*10)*($B$28/100))*$B32),IF(C$27="kg/t SAR",(C$28*$B32),IF(C$27="kg/t DM",((C$28*($B$28/100))*$B32),IF(C$27="mg/kg SAR",((C$28*0.001)*$B32),IF(C$27="mg/kg DM",(((C$28*0.001)*($B$28/100))*$B32),0))))))</f>
        <v>246.40000000000003</v>
      </c>
      <c r="D32" s="77">
        <f t="shared" ref="D32:D50" si="7">(IF(D$27="%w/w SAR",((D$28*10)*$B32),IF(D$27="%w/w DM",(((D$28*10)*($B$28/100))*$B32),IF(D$27="kg/t SAR",(D$28*$B32),IF(D$27="kg/t DM",((D$28*($B$28/100))*$B32),IF(D$27="mg/kg SAR",((D$28*0.001)*$B32),IF(D$27="mg/kg DM",(((D$28*0.001)*($B$28/100))*$B32),"0")))))))*2.291</f>
        <v>98.787919999999986</v>
      </c>
      <c r="E32" s="77">
        <f t="shared" ref="E32:E50" si="8">(IF(E$27="%w/w SAR",((E$28*10)*$B32),IF(E$27="%w/w DM",(((E$28*10)*($B$28/100))*$B32),IF(E$27="kg/t SAR",(E$28*$B32),IF(E$27="kg/t DM",((E$28*($B$28/100))*$B32),IF(E$27="mg/kg SAR",((E$28*0.001)*$B32),IF(E$27="mg/kg DM",(((E$28*0.001)*($B$28/100))*$B32),"0")))))))*1.205</f>
        <v>129.36879999999999</v>
      </c>
      <c r="F32" s="77">
        <f t="shared" ref="F32:F50" si="9">(IF(F$27="%w/w SAR",((F$28*10)*$B32),IF(F$27="%w/w DM",(((F$28*10)*($B$28/100))*$B32),IF(F$27="kg/t SAR",(F$28*$B32),IF(F$27="kg/t DM",((F$28*($B$28/100))*$B32),IF(F$27="mg/kg SAR",((F$28*0.001)*$B32),IF(F$27="mg/kg DM",(((F$28*0.001)*($B$28/100))*$B32),"0")))))))*1.658</f>
        <v>81.706239999999994</v>
      </c>
      <c r="G32" s="77">
        <f t="shared" si="5"/>
        <v>0.20768</v>
      </c>
      <c r="H32" s="77">
        <f t="shared" si="5"/>
        <v>1.3375999999999999</v>
      </c>
      <c r="I32" s="77">
        <f t="shared" si="5"/>
        <v>4.3999999999999997E-2</v>
      </c>
      <c r="J32" s="77">
        <f t="shared" si="5"/>
        <v>1.4960000000000004E-3</v>
      </c>
      <c r="K32" s="77">
        <f t="shared" si="5"/>
        <v>4.4000000000000003E-3</v>
      </c>
      <c r="L32" s="77">
        <f t="shared" si="5"/>
        <v>6.9255999999999998E-2</v>
      </c>
      <c r="M32" s="77">
        <f t="shared" si="5"/>
        <v>6.045600000000001E-2</v>
      </c>
      <c r="N32" s="77">
        <f t="shared" si="5"/>
        <v>0</v>
      </c>
      <c r="O32" s="77">
        <f t="shared" si="5"/>
        <v>0</v>
      </c>
      <c r="P32" s="77">
        <f t="shared" si="5"/>
        <v>60.720000000000006</v>
      </c>
      <c r="Q32" s="77">
        <f t="shared" ref="Q32:Q50" si="10">(IF(Q$27="%w/w SAR",((Q$28*10)*$B32),IF(Q$27="%w/w DM",(((Q$28*10)*($B$28/100))*$B32),IF(Q$27="kg/t SAR",(Q$28*$B32),IF(Q$27="kg/t DM",((Q$28*($B$28/100))*$B32),IF(Q$27="mg/kg SAR",((Q$28*0.001)*$B32),IF(Q$27="mg/kg DM",(((Q$28*0.001)*($B$28/100))*$B32),0)))))))*2.5</f>
        <v>77.000000000000014</v>
      </c>
      <c r="R32" s="77">
        <f t="shared" ref="R32:U50" si="11">IF(R$27="%w/w SAR",((R$28*10)*$B32),IF(R$27="%w/w DM",(((R$28*10)*($B$28/100))*$B32),IF(R$27="kg/t SAR",(R$28*$B32),IF(R$27="kg/t DM",((R$28*($B$28/100))*$B32),IF(R$27="mg/kg SAR",((R$28*0.001)*$B32),IF(R$27="mg/kg DM",(((R$28*0.001)*($B$28/100))*$B32),0))))))</f>
        <v>4.1360000000000008E-3</v>
      </c>
      <c r="S32" s="77">
        <f t="shared" si="11"/>
        <v>4.3999999999999997E-2</v>
      </c>
      <c r="T32" s="77">
        <f t="shared" si="11"/>
        <v>6.8640000000000003E-3</v>
      </c>
      <c r="U32" s="77">
        <f t="shared" si="11"/>
        <v>0.88</v>
      </c>
      <c r="AB32" s="59"/>
      <c r="AC32" s="59"/>
      <c r="AD32" s="59"/>
      <c r="AE32" s="59"/>
      <c r="AF32" s="59"/>
      <c r="AG32" s="59"/>
      <c r="AH32" s="59"/>
      <c r="AI32" s="59"/>
    </row>
    <row r="33" spans="1:35" s="72" customFormat="1" ht="13" x14ac:dyDescent="0.35">
      <c r="A33" s="13">
        <f>E8</f>
        <v>6</v>
      </c>
      <c r="B33" s="15">
        <v>65</v>
      </c>
      <c r="C33" s="77">
        <f t="shared" si="6"/>
        <v>182.00000000000003</v>
      </c>
      <c r="D33" s="77">
        <f t="shared" si="7"/>
        <v>72.968349999999987</v>
      </c>
      <c r="E33" s="77">
        <f t="shared" si="8"/>
        <v>95.5565</v>
      </c>
      <c r="F33" s="77">
        <f t="shared" si="9"/>
        <v>60.351200000000006</v>
      </c>
      <c r="G33" s="77">
        <f t="shared" si="5"/>
        <v>0.15340000000000001</v>
      </c>
      <c r="H33" s="77">
        <f t="shared" si="5"/>
        <v>0.98799999999999999</v>
      </c>
      <c r="I33" s="77">
        <f t="shared" si="5"/>
        <v>3.2500000000000001E-2</v>
      </c>
      <c r="J33" s="77">
        <f t="shared" si="5"/>
        <v>1.1050000000000003E-3</v>
      </c>
      <c r="K33" s="77">
        <f t="shared" si="5"/>
        <v>3.2500000000000003E-3</v>
      </c>
      <c r="L33" s="77">
        <f t="shared" si="5"/>
        <v>5.1155000000000006E-2</v>
      </c>
      <c r="M33" s="77">
        <f t="shared" si="5"/>
        <v>4.4655000000000007E-2</v>
      </c>
      <c r="N33" s="77">
        <f t="shared" si="5"/>
        <v>0</v>
      </c>
      <c r="O33" s="77">
        <f t="shared" si="5"/>
        <v>0</v>
      </c>
      <c r="P33" s="77">
        <f t="shared" si="5"/>
        <v>44.85</v>
      </c>
      <c r="Q33" s="77">
        <f t="shared" si="10"/>
        <v>56.875000000000007</v>
      </c>
      <c r="R33" s="77">
        <f t="shared" si="11"/>
        <v>3.0550000000000004E-3</v>
      </c>
      <c r="S33" s="77">
        <f t="shared" si="11"/>
        <v>3.2500000000000001E-2</v>
      </c>
      <c r="T33" s="77">
        <f t="shared" si="11"/>
        <v>5.0699999999999999E-3</v>
      </c>
      <c r="U33" s="77">
        <f t="shared" si="11"/>
        <v>0.65</v>
      </c>
      <c r="AB33" s="59"/>
      <c r="AC33" s="59"/>
      <c r="AD33" s="59"/>
      <c r="AE33" s="59"/>
      <c r="AF33" s="59"/>
      <c r="AG33" s="59"/>
      <c r="AH33" s="59"/>
      <c r="AI33" s="59"/>
    </row>
    <row r="34" spans="1:35" s="72" customFormat="1" ht="13" x14ac:dyDescent="0.35">
      <c r="A34" s="13">
        <f>F8</f>
        <v>7</v>
      </c>
      <c r="B34" s="15">
        <v>88</v>
      </c>
      <c r="C34" s="77">
        <f t="shared" si="6"/>
        <v>246.40000000000003</v>
      </c>
      <c r="D34" s="77">
        <f t="shared" si="7"/>
        <v>98.787919999999986</v>
      </c>
      <c r="E34" s="77">
        <f t="shared" si="8"/>
        <v>129.36879999999999</v>
      </c>
      <c r="F34" s="77">
        <f t="shared" si="9"/>
        <v>81.706239999999994</v>
      </c>
      <c r="G34" s="77">
        <f t="shared" si="5"/>
        <v>0.20768</v>
      </c>
      <c r="H34" s="77">
        <f t="shared" si="5"/>
        <v>1.3375999999999999</v>
      </c>
      <c r="I34" s="77">
        <f t="shared" si="5"/>
        <v>4.3999999999999997E-2</v>
      </c>
      <c r="J34" s="77">
        <f t="shared" si="5"/>
        <v>1.4960000000000004E-3</v>
      </c>
      <c r="K34" s="77">
        <f t="shared" si="5"/>
        <v>4.4000000000000003E-3</v>
      </c>
      <c r="L34" s="77">
        <f t="shared" si="5"/>
        <v>6.9255999999999998E-2</v>
      </c>
      <c r="M34" s="77">
        <f t="shared" si="5"/>
        <v>6.045600000000001E-2</v>
      </c>
      <c r="N34" s="77">
        <f t="shared" si="5"/>
        <v>0</v>
      </c>
      <c r="O34" s="77">
        <f t="shared" si="5"/>
        <v>0</v>
      </c>
      <c r="P34" s="77">
        <f t="shared" si="5"/>
        <v>60.720000000000006</v>
      </c>
      <c r="Q34" s="77">
        <f t="shared" si="10"/>
        <v>77.000000000000014</v>
      </c>
      <c r="R34" s="77">
        <f t="shared" si="11"/>
        <v>4.1360000000000008E-3</v>
      </c>
      <c r="S34" s="77">
        <f t="shared" si="11"/>
        <v>4.3999999999999997E-2</v>
      </c>
      <c r="T34" s="77">
        <f t="shared" si="11"/>
        <v>6.8640000000000003E-3</v>
      </c>
      <c r="U34" s="77">
        <f t="shared" si="11"/>
        <v>0.88</v>
      </c>
      <c r="AB34" s="59"/>
      <c r="AC34" s="59"/>
      <c r="AD34" s="59"/>
      <c r="AE34" s="59"/>
      <c r="AF34" s="59"/>
      <c r="AG34" s="59"/>
      <c r="AH34" s="59"/>
      <c r="AI34" s="59"/>
    </row>
    <row r="35" spans="1:35" s="72" customFormat="1" ht="13" x14ac:dyDescent="0.35">
      <c r="A35" s="13">
        <f>G8</f>
        <v>8</v>
      </c>
      <c r="B35" s="15">
        <v>88</v>
      </c>
      <c r="C35" s="77">
        <f t="shared" si="6"/>
        <v>246.40000000000003</v>
      </c>
      <c r="D35" s="77">
        <f t="shared" si="7"/>
        <v>98.787919999999986</v>
      </c>
      <c r="E35" s="77">
        <f t="shared" si="8"/>
        <v>129.36879999999999</v>
      </c>
      <c r="F35" s="77">
        <f t="shared" si="9"/>
        <v>81.706239999999994</v>
      </c>
      <c r="G35" s="77">
        <f t="shared" si="5"/>
        <v>0.20768</v>
      </c>
      <c r="H35" s="77">
        <f t="shared" si="5"/>
        <v>1.3375999999999999</v>
      </c>
      <c r="I35" s="77">
        <f t="shared" si="5"/>
        <v>4.3999999999999997E-2</v>
      </c>
      <c r="J35" s="77">
        <f t="shared" si="5"/>
        <v>1.4960000000000004E-3</v>
      </c>
      <c r="K35" s="77">
        <f t="shared" si="5"/>
        <v>4.4000000000000003E-3</v>
      </c>
      <c r="L35" s="77">
        <f t="shared" si="5"/>
        <v>6.9255999999999998E-2</v>
      </c>
      <c r="M35" s="77">
        <f t="shared" si="5"/>
        <v>6.045600000000001E-2</v>
      </c>
      <c r="N35" s="77">
        <f t="shared" si="5"/>
        <v>0</v>
      </c>
      <c r="O35" s="77">
        <f t="shared" si="5"/>
        <v>0</v>
      </c>
      <c r="P35" s="77">
        <f t="shared" si="5"/>
        <v>60.720000000000006</v>
      </c>
      <c r="Q35" s="77">
        <f t="shared" si="10"/>
        <v>77.000000000000014</v>
      </c>
      <c r="R35" s="77">
        <f t="shared" si="11"/>
        <v>4.1360000000000008E-3</v>
      </c>
      <c r="S35" s="77">
        <f t="shared" si="11"/>
        <v>4.3999999999999997E-2</v>
      </c>
      <c r="T35" s="77">
        <f t="shared" si="11"/>
        <v>6.8640000000000003E-3</v>
      </c>
      <c r="U35" s="77">
        <f t="shared" si="11"/>
        <v>0.88</v>
      </c>
      <c r="AB35" s="59"/>
      <c r="AC35" s="59"/>
      <c r="AD35" s="59"/>
      <c r="AE35" s="59"/>
      <c r="AF35" s="59"/>
      <c r="AG35" s="59"/>
      <c r="AH35" s="59"/>
      <c r="AI35" s="59"/>
    </row>
    <row r="36" spans="1:35" s="72" customFormat="1" ht="13" x14ac:dyDescent="0.35">
      <c r="A36" s="13">
        <f>H8</f>
        <v>9</v>
      </c>
      <c r="B36" s="15">
        <v>88</v>
      </c>
      <c r="C36" s="77">
        <f t="shared" si="6"/>
        <v>246.40000000000003</v>
      </c>
      <c r="D36" s="77">
        <f t="shared" si="7"/>
        <v>98.787919999999986</v>
      </c>
      <c r="E36" s="77">
        <f t="shared" si="8"/>
        <v>129.36879999999999</v>
      </c>
      <c r="F36" s="77">
        <f t="shared" si="9"/>
        <v>81.706239999999994</v>
      </c>
      <c r="G36" s="77">
        <f t="shared" si="5"/>
        <v>0.20768</v>
      </c>
      <c r="H36" s="77">
        <f t="shared" si="5"/>
        <v>1.3375999999999999</v>
      </c>
      <c r="I36" s="77">
        <f t="shared" si="5"/>
        <v>4.3999999999999997E-2</v>
      </c>
      <c r="J36" s="77">
        <f t="shared" si="5"/>
        <v>1.4960000000000004E-3</v>
      </c>
      <c r="K36" s="77">
        <f t="shared" si="5"/>
        <v>4.4000000000000003E-3</v>
      </c>
      <c r="L36" s="77">
        <f t="shared" si="5"/>
        <v>6.9255999999999998E-2</v>
      </c>
      <c r="M36" s="77">
        <f t="shared" si="5"/>
        <v>6.045600000000001E-2</v>
      </c>
      <c r="N36" s="77">
        <f t="shared" si="5"/>
        <v>0</v>
      </c>
      <c r="O36" s="77">
        <f t="shared" si="5"/>
        <v>0</v>
      </c>
      <c r="P36" s="77">
        <f t="shared" si="5"/>
        <v>60.720000000000006</v>
      </c>
      <c r="Q36" s="77">
        <f t="shared" si="10"/>
        <v>77.000000000000014</v>
      </c>
      <c r="R36" s="77">
        <f t="shared" si="11"/>
        <v>4.1360000000000008E-3</v>
      </c>
      <c r="S36" s="77">
        <f t="shared" si="11"/>
        <v>4.3999999999999997E-2</v>
      </c>
      <c r="T36" s="77">
        <f t="shared" si="11"/>
        <v>6.8640000000000003E-3</v>
      </c>
      <c r="U36" s="77">
        <f t="shared" si="11"/>
        <v>0.88</v>
      </c>
      <c r="AB36" s="59"/>
      <c r="AC36" s="59"/>
      <c r="AD36" s="59"/>
      <c r="AE36" s="59"/>
      <c r="AF36" s="59"/>
      <c r="AG36" s="59"/>
      <c r="AH36" s="59"/>
      <c r="AI36" s="59"/>
    </row>
    <row r="37" spans="1:35" s="72" customFormat="1" ht="13" x14ac:dyDescent="0.35">
      <c r="A37" s="13">
        <f>I8</f>
        <v>10</v>
      </c>
      <c r="B37" s="15">
        <v>88</v>
      </c>
      <c r="C37" s="77">
        <f t="shared" si="6"/>
        <v>246.40000000000003</v>
      </c>
      <c r="D37" s="77">
        <f t="shared" si="7"/>
        <v>98.787919999999986</v>
      </c>
      <c r="E37" s="77">
        <f t="shared" si="8"/>
        <v>129.36879999999999</v>
      </c>
      <c r="F37" s="77">
        <f t="shared" si="9"/>
        <v>81.706239999999994</v>
      </c>
      <c r="G37" s="77">
        <f t="shared" si="5"/>
        <v>0.20768</v>
      </c>
      <c r="H37" s="77">
        <f t="shared" si="5"/>
        <v>1.3375999999999999</v>
      </c>
      <c r="I37" s="77">
        <f t="shared" si="5"/>
        <v>4.3999999999999997E-2</v>
      </c>
      <c r="J37" s="77">
        <f t="shared" si="5"/>
        <v>1.4960000000000004E-3</v>
      </c>
      <c r="K37" s="77">
        <f t="shared" si="5"/>
        <v>4.4000000000000003E-3</v>
      </c>
      <c r="L37" s="77">
        <f t="shared" si="5"/>
        <v>6.9255999999999998E-2</v>
      </c>
      <c r="M37" s="77">
        <f t="shared" si="5"/>
        <v>6.045600000000001E-2</v>
      </c>
      <c r="N37" s="77">
        <f t="shared" si="5"/>
        <v>0</v>
      </c>
      <c r="O37" s="77">
        <f t="shared" si="5"/>
        <v>0</v>
      </c>
      <c r="P37" s="77">
        <f t="shared" si="5"/>
        <v>60.720000000000006</v>
      </c>
      <c r="Q37" s="77">
        <f t="shared" si="10"/>
        <v>77.000000000000014</v>
      </c>
      <c r="R37" s="77">
        <f t="shared" si="11"/>
        <v>4.1360000000000008E-3</v>
      </c>
      <c r="S37" s="77">
        <f t="shared" si="11"/>
        <v>4.3999999999999997E-2</v>
      </c>
      <c r="T37" s="77">
        <f t="shared" si="11"/>
        <v>6.8640000000000003E-3</v>
      </c>
      <c r="U37" s="77">
        <f t="shared" si="11"/>
        <v>0.88</v>
      </c>
      <c r="AB37" s="59"/>
      <c r="AC37" s="59"/>
      <c r="AD37" s="59"/>
      <c r="AE37" s="59"/>
      <c r="AF37" s="59"/>
      <c r="AG37" s="59"/>
      <c r="AH37" s="59"/>
      <c r="AI37" s="59"/>
    </row>
    <row r="38" spans="1:35" s="72" customFormat="1" ht="13" x14ac:dyDescent="0.35">
      <c r="A38" s="13">
        <f>J8</f>
        <v>12</v>
      </c>
      <c r="B38" s="15">
        <v>88</v>
      </c>
      <c r="C38" s="77">
        <f t="shared" si="6"/>
        <v>246.40000000000003</v>
      </c>
      <c r="D38" s="77">
        <f t="shared" si="7"/>
        <v>98.787919999999986</v>
      </c>
      <c r="E38" s="77">
        <f t="shared" si="8"/>
        <v>129.36879999999999</v>
      </c>
      <c r="F38" s="77">
        <f t="shared" si="9"/>
        <v>81.706239999999994</v>
      </c>
      <c r="G38" s="77">
        <f t="shared" si="5"/>
        <v>0.20768</v>
      </c>
      <c r="H38" s="77">
        <f t="shared" si="5"/>
        <v>1.3375999999999999</v>
      </c>
      <c r="I38" s="77">
        <f t="shared" si="5"/>
        <v>4.3999999999999997E-2</v>
      </c>
      <c r="J38" s="77">
        <f t="shared" si="5"/>
        <v>1.4960000000000004E-3</v>
      </c>
      <c r="K38" s="77">
        <f t="shared" si="5"/>
        <v>4.4000000000000003E-3</v>
      </c>
      <c r="L38" s="77">
        <f t="shared" si="5"/>
        <v>6.9255999999999998E-2</v>
      </c>
      <c r="M38" s="77">
        <f t="shared" si="5"/>
        <v>6.045600000000001E-2</v>
      </c>
      <c r="N38" s="77">
        <f t="shared" si="5"/>
        <v>0</v>
      </c>
      <c r="O38" s="77">
        <f t="shared" si="5"/>
        <v>0</v>
      </c>
      <c r="P38" s="77">
        <f t="shared" si="5"/>
        <v>60.720000000000006</v>
      </c>
      <c r="Q38" s="77">
        <f t="shared" si="10"/>
        <v>77.000000000000014</v>
      </c>
      <c r="R38" s="77">
        <f t="shared" si="11"/>
        <v>4.1360000000000008E-3</v>
      </c>
      <c r="S38" s="77">
        <f t="shared" si="11"/>
        <v>4.3999999999999997E-2</v>
      </c>
      <c r="T38" s="77">
        <f t="shared" si="11"/>
        <v>6.8640000000000003E-3</v>
      </c>
      <c r="U38" s="77">
        <f t="shared" si="11"/>
        <v>0.88</v>
      </c>
      <c r="AB38" s="59"/>
      <c r="AC38" s="59"/>
      <c r="AD38" s="59"/>
      <c r="AE38" s="59"/>
      <c r="AF38" s="59"/>
      <c r="AG38" s="59"/>
      <c r="AH38" s="59"/>
      <c r="AI38" s="59"/>
    </row>
    <row r="39" spans="1:35" s="72" customFormat="1" ht="13" x14ac:dyDescent="0.35">
      <c r="A39" s="13">
        <f>K8</f>
        <v>13</v>
      </c>
      <c r="B39" s="15">
        <v>88</v>
      </c>
      <c r="C39" s="77">
        <f t="shared" si="6"/>
        <v>246.40000000000003</v>
      </c>
      <c r="D39" s="77">
        <f t="shared" si="7"/>
        <v>98.787919999999986</v>
      </c>
      <c r="E39" s="77">
        <f t="shared" si="8"/>
        <v>129.36879999999999</v>
      </c>
      <c r="F39" s="77">
        <f t="shared" si="9"/>
        <v>81.706239999999994</v>
      </c>
      <c r="G39" s="77">
        <f t="shared" si="5"/>
        <v>0.20768</v>
      </c>
      <c r="H39" s="77">
        <f t="shared" si="5"/>
        <v>1.3375999999999999</v>
      </c>
      <c r="I39" s="77">
        <f t="shared" si="5"/>
        <v>4.3999999999999997E-2</v>
      </c>
      <c r="J39" s="77">
        <f t="shared" si="5"/>
        <v>1.4960000000000004E-3</v>
      </c>
      <c r="K39" s="77">
        <f t="shared" si="5"/>
        <v>4.4000000000000003E-3</v>
      </c>
      <c r="L39" s="77">
        <f t="shared" si="5"/>
        <v>6.9255999999999998E-2</v>
      </c>
      <c r="M39" s="77">
        <f t="shared" si="5"/>
        <v>6.045600000000001E-2</v>
      </c>
      <c r="N39" s="77">
        <f t="shared" si="5"/>
        <v>0</v>
      </c>
      <c r="O39" s="77">
        <f t="shared" si="5"/>
        <v>0</v>
      </c>
      <c r="P39" s="77">
        <f t="shared" si="5"/>
        <v>60.720000000000006</v>
      </c>
      <c r="Q39" s="77">
        <f t="shared" si="10"/>
        <v>77.000000000000014</v>
      </c>
      <c r="R39" s="77">
        <f t="shared" si="11"/>
        <v>4.1360000000000008E-3</v>
      </c>
      <c r="S39" s="77">
        <f t="shared" si="11"/>
        <v>4.3999999999999997E-2</v>
      </c>
      <c r="T39" s="77">
        <f t="shared" si="11"/>
        <v>6.8640000000000003E-3</v>
      </c>
      <c r="U39" s="77">
        <f t="shared" si="11"/>
        <v>0.88</v>
      </c>
      <c r="AB39" s="59"/>
      <c r="AC39" s="59"/>
      <c r="AD39" s="59"/>
      <c r="AE39" s="59"/>
      <c r="AF39" s="59"/>
      <c r="AG39" s="59"/>
      <c r="AH39" s="59"/>
      <c r="AI39" s="59"/>
    </row>
    <row r="40" spans="1:35" s="72" customFormat="1" ht="13" x14ac:dyDescent="0.35">
      <c r="A40" s="13">
        <f>L8</f>
        <v>3327</v>
      </c>
      <c r="B40" s="15">
        <v>65</v>
      </c>
      <c r="C40" s="77">
        <f t="shared" si="6"/>
        <v>182.00000000000003</v>
      </c>
      <c r="D40" s="77">
        <f t="shared" si="7"/>
        <v>72.968349999999987</v>
      </c>
      <c r="E40" s="77">
        <f t="shared" si="8"/>
        <v>95.5565</v>
      </c>
      <c r="F40" s="77">
        <f t="shared" si="9"/>
        <v>60.351200000000006</v>
      </c>
      <c r="G40" s="77">
        <f t="shared" si="5"/>
        <v>0.15340000000000001</v>
      </c>
      <c r="H40" s="77">
        <f t="shared" si="5"/>
        <v>0.98799999999999999</v>
      </c>
      <c r="I40" s="77">
        <f t="shared" si="5"/>
        <v>3.2500000000000001E-2</v>
      </c>
      <c r="J40" s="77">
        <f t="shared" si="5"/>
        <v>1.1050000000000003E-3</v>
      </c>
      <c r="K40" s="77">
        <f t="shared" si="5"/>
        <v>3.2500000000000003E-3</v>
      </c>
      <c r="L40" s="77">
        <f t="shared" si="5"/>
        <v>5.1155000000000006E-2</v>
      </c>
      <c r="M40" s="77">
        <f t="shared" si="5"/>
        <v>4.4655000000000007E-2</v>
      </c>
      <c r="N40" s="77">
        <f t="shared" si="5"/>
        <v>0</v>
      </c>
      <c r="O40" s="77">
        <f t="shared" si="5"/>
        <v>0</v>
      </c>
      <c r="P40" s="77">
        <f t="shared" si="5"/>
        <v>44.85</v>
      </c>
      <c r="Q40" s="77">
        <f t="shared" si="10"/>
        <v>56.875000000000007</v>
      </c>
      <c r="R40" s="77">
        <f t="shared" si="11"/>
        <v>3.0550000000000004E-3</v>
      </c>
      <c r="S40" s="77">
        <f t="shared" si="11"/>
        <v>3.2500000000000001E-2</v>
      </c>
      <c r="T40" s="77">
        <f t="shared" si="11"/>
        <v>5.0699999999999999E-3</v>
      </c>
      <c r="U40" s="77">
        <f t="shared" si="11"/>
        <v>0.65</v>
      </c>
      <c r="AB40" s="59"/>
      <c r="AC40" s="59"/>
      <c r="AD40" s="59"/>
      <c r="AE40" s="59"/>
      <c r="AF40" s="59"/>
      <c r="AG40" s="59"/>
      <c r="AH40" s="59"/>
      <c r="AI40" s="59"/>
    </row>
    <row r="41" spans="1:35" s="72" customFormat="1" ht="13" x14ac:dyDescent="0.35">
      <c r="A41" s="13" t="str">
        <f>M8</f>
        <v>9784/0273</v>
      </c>
      <c r="B41" s="15">
        <v>65</v>
      </c>
      <c r="C41" s="77">
        <f t="shared" si="6"/>
        <v>182.00000000000003</v>
      </c>
      <c r="D41" s="77">
        <f t="shared" si="7"/>
        <v>72.968349999999987</v>
      </c>
      <c r="E41" s="77">
        <f t="shared" si="8"/>
        <v>95.5565</v>
      </c>
      <c r="F41" s="77">
        <f t="shared" si="9"/>
        <v>60.351200000000006</v>
      </c>
      <c r="G41" s="77">
        <f t="shared" si="5"/>
        <v>0.15340000000000001</v>
      </c>
      <c r="H41" s="77">
        <f t="shared" si="5"/>
        <v>0.98799999999999999</v>
      </c>
      <c r="I41" s="77">
        <f t="shared" si="5"/>
        <v>3.2500000000000001E-2</v>
      </c>
      <c r="J41" s="77">
        <f t="shared" si="5"/>
        <v>1.1050000000000003E-3</v>
      </c>
      <c r="K41" s="77">
        <f t="shared" si="5"/>
        <v>3.2500000000000003E-3</v>
      </c>
      <c r="L41" s="77">
        <f t="shared" si="5"/>
        <v>5.1155000000000006E-2</v>
      </c>
      <c r="M41" s="77">
        <f t="shared" si="5"/>
        <v>4.4655000000000007E-2</v>
      </c>
      <c r="N41" s="77">
        <f t="shared" si="5"/>
        <v>0</v>
      </c>
      <c r="O41" s="77">
        <f t="shared" si="5"/>
        <v>0</v>
      </c>
      <c r="P41" s="77">
        <f t="shared" si="5"/>
        <v>44.85</v>
      </c>
      <c r="Q41" s="77">
        <f t="shared" si="10"/>
        <v>56.875000000000007</v>
      </c>
      <c r="R41" s="77">
        <f t="shared" si="11"/>
        <v>3.0550000000000004E-3</v>
      </c>
      <c r="S41" s="77">
        <f t="shared" si="11"/>
        <v>3.2500000000000001E-2</v>
      </c>
      <c r="T41" s="77">
        <f t="shared" si="11"/>
        <v>5.0699999999999999E-3</v>
      </c>
      <c r="U41" s="77">
        <f t="shared" si="11"/>
        <v>0.65</v>
      </c>
      <c r="AB41" s="59"/>
      <c r="AC41" s="59"/>
      <c r="AD41" s="59"/>
      <c r="AE41" s="59"/>
      <c r="AF41" s="59"/>
      <c r="AG41" s="59"/>
      <c r="AH41" s="59"/>
      <c r="AI41" s="59"/>
    </row>
    <row r="42" spans="1:35" s="72" customFormat="1" ht="13" x14ac:dyDescent="0.35">
      <c r="A42" s="13">
        <f>N8</f>
        <v>1976</v>
      </c>
      <c r="B42" s="15">
        <v>65</v>
      </c>
      <c r="C42" s="77">
        <f t="shared" si="6"/>
        <v>182.00000000000003</v>
      </c>
      <c r="D42" s="77">
        <f t="shared" si="7"/>
        <v>72.968349999999987</v>
      </c>
      <c r="E42" s="77">
        <f t="shared" si="8"/>
        <v>95.5565</v>
      </c>
      <c r="F42" s="77">
        <f t="shared" si="9"/>
        <v>60.351200000000006</v>
      </c>
      <c r="G42" s="77">
        <f t="shared" si="5"/>
        <v>0.15340000000000001</v>
      </c>
      <c r="H42" s="77">
        <f t="shared" si="5"/>
        <v>0.98799999999999999</v>
      </c>
      <c r="I42" s="77">
        <f t="shared" si="5"/>
        <v>3.2500000000000001E-2</v>
      </c>
      <c r="J42" s="77">
        <f t="shared" si="5"/>
        <v>1.1050000000000003E-3</v>
      </c>
      <c r="K42" s="77">
        <f t="shared" si="5"/>
        <v>3.2500000000000003E-3</v>
      </c>
      <c r="L42" s="77">
        <f t="shared" si="5"/>
        <v>5.1155000000000006E-2</v>
      </c>
      <c r="M42" s="77">
        <f t="shared" si="5"/>
        <v>4.4655000000000007E-2</v>
      </c>
      <c r="N42" s="77">
        <f t="shared" si="5"/>
        <v>0</v>
      </c>
      <c r="O42" s="77">
        <f t="shared" si="5"/>
        <v>0</v>
      </c>
      <c r="P42" s="77">
        <f t="shared" si="5"/>
        <v>44.85</v>
      </c>
      <c r="Q42" s="77">
        <f t="shared" si="10"/>
        <v>56.875000000000007</v>
      </c>
      <c r="R42" s="77">
        <f t="shared" si="11"/>
        <v>3.0550000000000004E-3</v>
      </c>
      <c r="S42" s="77">
        <f t="shared" si="11"/>
        <v>3.2500000000000001E-2</v>
      </c>
      <c r="T42" s="77">
        <f t="shared" si="11"/>
        <v>5.0699999999999999E-3</v>
      </c>
      <c r="U42" s="77">
        <f t="shared" si="11"/>
        <v>0.65</v>
      </c>
      <c r="AB42" s="59"/>
      <c r="AC42" s="59"/>
      <c r="AD42" s="59"/>
      <c r="AE42" s="59"/>
      <c r="AF42" s="59"/>
      <c r="AG42" s="59"/>
      <c r="AH42" s="59"/>
      <c r="AI42" s="59"/>
    </row>
    <row r="43" spans="1:35" s="72" customFormat="1" ht="13" x14ac:dyDescent="0.35">
      <c r="A43" s="13" t="str">
        <f>O8</f>
        <v>0566/0656</v>
      </c>
      <c r="B43" s="15">
        <v>65</v>
      </c>
      <c r="C43" s="77">
        <f t="shared" si="6"/>
        <v>182.00000000000003</v>
      </c>
      <c r="D43" s="77">
        <f t="shared" si="7"/>
        <v>72.968349999999987</v>
      </c>
      <c r="E43" s="77">
        <f t="shared" si="8"/>
        <v>95.5565</v>
      </c>
      <c r="F43" s="77">
        <f t="shared" si="9"/>
        <v>60.351200000000006</v>
      </c>
      <c r="G43" s="77">
        <f t="shared" si="5"/>
        <v>0.15340000000000001</v>
      </c>
      <c r="H43" s="77">
        <f t="shared" si="5"/>
        <v>0.98799999999999999</v>
      </c>
      <c r="I43" s="77">
        <f t="shared" si="5"/>
        <v>3.2500000000000001E-2</v>
      </c>
      <c r="J43" s="77">
        <f t="shared" si="5"/>
        <v>1.1050000000000003E-3</v>
      </c>
      <c r="K43" s="77">
        <f t="shared" si="5"/>
        <v>3.2500000000000003E-3</v>
      </c>
      <c r="L43" s="77">
        <f t="shared" si="5"/>
        <v>5.1155000000000006E-2</v>
      </c>
      <c r="M43" s="77">
        <f t="shared" si="5"/>
        <v>4.4655000000000007E-2</v>
      </c>
      <c r="N43" s="77">
        <f t="shared" si="5"/>
        <v>0</v>
      </c>
      <c r="O43" s="77">
        <f t="shared" si="5"/>
        <v>0</v>
      </c>
      <c r="P43" s="77">
        <f t="shared" si="5"/>
        <v>44.85</v>
      </c>
      <c r="Q43" s="77">
        <f t="shared" si="10"/>
        <v>56.875000000000007</v>
      </c>
      <c r="R43" s="77">
        <f t="shared" si="11"/>
        <v>3.0550000000000004E-3</v>
      </c>
      <c r="S43" s="77">
        <f t="shared" si="11"/>
        <v>3.2500000000000001E-2</v>
      </c>
      <c r="T43" s="77">
        <f t="shared" si="11"/>
        <v>5.0699999999999999E-3</v>
      </c>
      <c r="U43" s="77">
        <f t="shared" si="11"/>
        <v>0.65</v>
      </c>
      <c r="AB43" s="59"/>
      <c r="AC43" s="59"/>
      <c r="AD43" s="59"/>
      <c r="AE43" s="59"/>
      <c r="AF43" s="59"/>
      <c r="AG43" s="59"/>
      <c r="AH43" s="59"/>
      <c r="AI43" s="59"/>
    </row>
    <row r="44" spans="1:35" s="72" customFormat="1" ht="13" x14ac:dyDescent="0.35">
      <c r="A44" s="13">
        <f>P8</f>
        <v>2149</v>
      </c>
      <c r="B44" s="15">
        <v>65</v>
      </c>
      <c r="C44" s="77">
        <f t="shared" si="6"/>
        <v>182.00000000000003</v>
      </c>
      <c r="D44" s="77">
        <f t="shared" si="7"/>
        <v>72.968349999999987</v>
      </c>
      <c r="E44" s="77">
        <f t="shared" si="8"/>
        <v>95.5565</v>
      </c>
      <c r="F44" s="77">
        <f t="shared" si="9"/>
        <v>60.351200000000006</v>
      </c>
      <c r="G44" s="77">
        <f t="shared" si="5"/>
        <v>0.15340000000000001</v>
      </c>
      <c r="H44" s="77">
        <f t="shared" si="5"/>
        <v>0.98799999999999999</v>
      </c>
      <c r="I44" s="77">
        <f t="shared" si="5"/>
        <v>3.2500000000000001E-2</v>
      </c>
      <c r="J44" s="77">
        <f t="shared" si="5"/>
        <v>1.1050000000000003E-3</v>
      </c>
      <c r="K44" s="77">
        <f t="shared" si="5"/>
        <v>3.2500000000000003E-3</v>
      </c>
      <c r="L44" s="77">
        <f t="shared" si="5"/>
        <v>5.1155000000000006E-2</v>
      </c>
      <c r="M44" s="77">
        <f t="shared" si="5"/>
        <v>4.4655000000000007E-2</v>
      </c>
      <c r="N44" s="77">
        <f t="shared" si="5"/>
        <v>0</v>
      </c>
      <c r="O44" s="77">
        <f t="shared" si="5"/>
        <v>0</v>
      </c>
      <c r="P44" s="77">
        <f t="shared" si="5"/>
        <v>44.85</v>
      </c>
      <c r="Q44" s="77">
        <f t="shared" si="10"/>
        <v>56.875000000000007</v>
      </c>
      <c r="R44" s="77">
        <f t="shared" si="11"/>
        <v>3.0550000000000004E-3</v>
      </c>
      <c r="S44" s="77">
        <f t="shared" si="11"/>
        <v>3.2500000000000001E-2</v>
      </c>
      <c r="T44" s="77">
        <f t="shared" si="11"/>
        <v>5.0699999999999999E-3</v>
      </c>
      <c r="U44" s="77">
        <f t="shared" si="11"/>
        <v>0.65</v>
      </c>
      <c r="AB44" s="59"/>
      <c r="AC44" s="59"/>
      <c r="AD44" s="59"/>
      <c r="AE44" s="59"/>
      <c r="AF44" s="59"/>
      <c r="AG44" s="59"/>
      <c r="AH44" s="59"/>
      <c r="AI44" s="59"/>
    </row>
    <row r="45" spans="1:35" s="72" customFormat="1" ht="13" x14ac:dyDescent="0.35">
      <c r="A45" s="13">
        <f>Q8</f>
        <v>8690</v>
      </c>
      <c r="B45" s="15">
        <v>65</v>
      </c>
      <c r="C45" s="77">
        <f t="shared" si="6"/>
        <v>182.00000000000003</v>
      </c>
      <c r="D45" s="77">
        <f t="shared" si="7"/>
        <v>72.968349999999987</v>
      </c>
      <c r="E45" s="77">
        <f t="shared" si="8"/>
        <v>95.5565</v>
      </c>
      <c r="F45" s="77">
        <f t="shared" si="9"/>
        <v>60.351200000000006</v>
      </c>
      <c r="G45" s="77">
        <f t="shared" si="5"/>
        <v>0.15340000000000001</v>
      </c>
      <c r="H45" s="77">
        <f t="shared" si="5"/>
        <v>0.98799999999999999</v>
      </c>
      <c r="I45" s="77">
        <f t="shared" si="5"/>
        <v>3.2500000000000001E-2</v>
      </c>
      <c r="J45" s="77">
        <f t="shared" si="5"/>
        <v>1.1050000000000003E-3</v>
      </c>
      <c r="K45" s="77">
        <f t="shared" si="5"/>
        <v>3.2500000000000003E-3</v>
      </c>
      <c r="L45" s="77">
        <f t="shared" si="5"/>
        <v>5.1155000000000006E-2</v>
      </c>
      <c r="M45" s="77">
        <f t="shared" si="5"/>
        <v>4.4655000000000007E-2</v>
      </c>
      <c r="N45" s="77">
        <f t="shared" si="5"/>
        <v>0</v>
      </c>
      <c r="O45" s="77">
        <f t="shared" si="5"/>
        <v>0</v>
      </c>
      <c r="P45" s="77">
        <f t="shared" si="5"/>
        <v>44.85</v>
      </c>
      <c r="Q45" s="77">
        <f t="shared" si="10"/>
        <v>56.875000000000007</v>
      </c>
      <c r="R45" s="77">
        <f t="shared" si="11"/>
        <v>3.0550000000000004E-3</v>
      </c>
      <c r="S45" s="77">
        <f t="shared" si="11"/>
        <v>3.2500000000000001E-2</v>
      </c>
      <c r="T45" s="77">
        <f t="shared" si="11"/>
        <v>5.0699999999999999E-3</v>
      </c>
      <c r="U45" s="77">
        <f t="shared" si="11"/>
        <v>0.65</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v>100</v>
      </c>
      <c r="C55" s="115">
        <v>1</v>
      </c>
      <c r="D55" s="116">
        <f>(B55/100)*C55</f>
        <v>1</v>
      </c>
      <c r="E55" s="116">
        <f>G55</f>
        <v>2</v>
      </c>
      <c r="F55" s="115">
        <v>2</v>
      </c>
      <c r="G55" s="116">
        <f>(B55/100)*F55</f>
        <v>2</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3327</v>
      </c>
      <c r="L57" s="8" t="str">
        <f t="shared" si="13"/>
        <v>9784/0273</v>
      </c>
      <c r="M57" s="8">
        <f t="shared" si="13"/>
        <v>1976</v>
      </c>
      <c r="N57" s="8" t="str">
        <f t="shared" si="13"/>
        <v>0566/0656</v>
      </c>
      <c r="O57" s="8">
        <f t="shared" si="13"/>
        <v>2149</v>
      </c>
      <c r="P57" s="8">
        <f t="shared" si="13"/>
        <v>8690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0" t="s">
        <v>4</v>
      </c>
      <c r="B60" s="76">
        <f>C10</f>
        <v>6</v>
      </c>
      <c r="C60" s="76">
        <f t="shared" ref="C60:U60" si="14">D10</f>
        <v>5.8</v>
      </c>
      <c r="D60" s="76">
        <f t="shared" si="14"/>
        <v>6.4</v>
      </c>
      <c r="E60" s="76">
        <f t="shared" si="14"/>
        <v>6.3</v>
      </c>
      <c r="F60" s="76">
        <f t="shared" si="14"/>
        <v>6.1</v>
      </c>
      <c r="G60" s="76">
        <f t="shared" si="14"/>
        <v>5.8</v>
      </c>
      <c r="H60" s="76">
        <f t="shared" si="14"/>
        <v>6.1</v>
      </c>
      <c r="I60" s="76">
        <f t="shared" si="14"/>
        <v>6.9</v>
      </c>
      <c r="J60" s="76">
        <f t="shared" si="14"/>
        <v>5.9</v>
      </c>
      <c r="K60" s="76">
        <f t="shared" si="14"/>
        <v>5</v>
      </c>
      <c r="L60" s="76">
        <f t="shared" si="14"/>
        <v>5.4</v>
      </c>
      <c r="M60" s="76">
        <f t="shared" si="14"/>
        <v>5.6</v>
      </c>
      <c r="N60" s="76">
        <f t="shared" si="14"/>
        <v>5.8</v>
      </c>
      <c r="O60" s="76">
        <f t="shared" si="14"/>
        <v>6.1</v>
      </c>
      <c r="P60" s="76">
        <f t="shared" si="14"/>
        <v>5.8</v>
      </c>
      <c r="Q60" s="76">
        <f t="shared" si="14"/>
        <v>0</v>
      </c>
      <c r="R60" s="76">
        <f t="shared" si="14"/>
        <v>0</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0" t="s">
        <v>135</v>
      </c>
      <c r="B62" s="77">
        <f>B31</f>
        <v>88</v>
      </c>
      <c r="C62" s="77">
        <f>B32</f>
        <v>88</v>
      </c>
      <c r="D62" s="77">
        <f>B33</f>
        <v>65</v>
      </c>
      <c r="E62" s="77">
        <f>B34</f>
        <v>88</v>
      </c>
      <c r="F62" s="77">
        <f>B35</f>
        <v>88</v>
      </c>
      <c r="G62" s="77">
        <f>B36</f>
        <v>88</v>
      </c>
      <c r="H62" s="77">
        <f>B37</f>
        <v>88</v>
      </c>
      <c r="I62" s="77">
        <f>B38</f>
        <v>88</v>
      </c>
      <c r="J62" s="77">
        <f>B39</f>
        <v>88</v>
      </c>
      <c r="K62" s="77">
        <f>B40</f>
        <v>65</v>
      </c>
      <c r="L62" s="77">
        <f>B41</f>
        <v>65</v>
      </c>
      <c r="M62" s="77">
        <f>B42</f>
        <v>65</v>
      </c>
      <c r="N62" s="77">
        <f>B43</f>
        <v>65</v>
      </c>
      <c r="O62" s="77">
        <f>B44</f>
        <v>65</v>
      </c>
      <c r="P62" s="77">
        <f>B45</f>
        <v>65</v>
      </c>
      <c r="Q62" s="77">
        <f>B46</f>
        <v>0</v>
      </c>
      <c r="R62" s="77">
        <f>B47</f>
        <v>0</v>
      </c>
      <c r="S62" s="77">
        <f>B48</f>
        <v>0</v>
      </c>
      <c r="T62" s="77">
        <f>B49</f>
        <v>0</v>
      </c>
      <c r="U62" s="77">
        <f>B50</f>
        <v>0</v>
      </c>
    </row>
    <row r="63" spans="1:35" s="19" customFormat="1" ht="39" x14ac:dyDescent="0.3">
      <c r="A63" s="111" t="s">
        <v>157</v>
      </c>
      <c r="B63" s="77">
        <f>$E55*(B62/100)</f>
        <v>1.76</v>
      </c>
      <c r="C63" s="77">
        <f t="shared" ref="C63:U63" si="16">$E55*(C62/100)</f>
        <v>1.76</v>
      </c>
      <c r="D63" s="77">
        <f t="shared" si="16"/>
        <v>1.3</v>
      </c>
      <c r="E63" s="77">
        <f t="shared" si="16"/>
        <v>1.76</v>
      </c>
      <c r="F63" s="77">
        <f>$E55*(F62/100)</f>
        <v>1.76</v>
      </c>
      <c r="G63" s="77">
        <f t="shared" si="16"/>
        <v>1.76</v>
      </c>
      <c r="H63" s="77">
        <f t="shared" si="16"/>
        <v>1.76</v>
      </c>
      <c r="I63" s="77">
        <f t="shared" si="16"/>
        <v>1.76</v>
      </c>
      <c r="J63" s="77">
        <f t="shared" si="16"/>
        <v>1.76</v>
      </c>
      <c r="K63" s="77">
        <f t="shared" si="16"/>
        <v>1.3</v>
      </c>
      <c r="L63" s="77">
        <f t="shared" si="16"/>
        <v>1.3</v>
      </c>
      <c r="M63" s="77">
        <f t="shared" si="16"/>
        <v>1.3</v>
      </c>
      <c r="N63" s="77">
        <f t="shared" si="16"/>
        <v>1.3</v>
      </c>
      <c r="O63" s="77">
        <f t="shared" si="16"/>
        <v>1.3</v>
      </c>
      <c r="P63" s="77">
        <f t="shared" si="16"/>
        <v>1.3</v>
      </c>
      <c r="Q63" s="77">
        <f t="shared" si="16"/>
        <v>0</v>
      </c>
      <c r="R63" s="77">
        <f t="shared" si="16"/>
        <v>0</v>
      </c>
      <c r="S63" s="77">
        <f t="shared" si="16"/>
        <v>0</v>
      </c>
      <c r="T63" s="77">
        <f t="shared" si="16"/>
        <v>0</v>
      </c>
      <c r="U63" s="77">
        <f t="shared" si="16"/>
        <v>0</v>
      </c>
    </row>
    <row r="64" spans="1:35" s="19" customFormat="1" ht="52" x14ac:dyDescent="0.3">
      <c r="A64" s="111" t="s">
        <v>158</v>
      </c>
      <c r="B64" s="77">
        <f>(B59-B60)*B61</f>
        <v>1.2000000000000011</v>
      </c>
      <c r="C64" s="77">
        <f t="shared" ref="C64:U64" si="17">(C59-C60)*C61</f>
        <v>2.4000000000000021</v>
      </c>
      <c r="D64" s="77">
        <f t="shared" si="17"/>
        <v>-1.2000000000000011</v>
      </c>
      <c r="E64" s="77">
        <f t="shared" si="17"/>
        <v>-0.59999999999999787</v>
      </c>
      <c r="F64" s="77">
        <f t="shared" si="17"/>
        <v>0.6000000000000032</v>
      </c>
      <c r="G64" s="77">
        <f t="shared" si="17"/>
        <v>2.4000000000000021</v>
      </c>
      <c r="H64" s="77">
        <f t="shared" si="17"/>
        <v>0.6000000000000032</v>
      </c>
      <c r="I64" s="77">
        <f t="shared" si="17"/>
        <v>-4.2000000000000011</v>
      </c>
      <c r="J64" s="77">
        <f t="shared" si="17"/>
        <v>1.7999999999999989</v>
      </c>
      <c r="K64" s="77">
        <f t="shared" si="17"/>
        <v>7.2000000000000011</v>
      </c>
      <c r="L64" s="77">
        <f t="shared" si="17"/>
        <v>4.7999999999999989</v>
      </c>
      <c r="M64" s="77">
        <f t="shared" si="17"/>
        <v>3.6000000000000032</v>
      </c>
      <c r="N64" s="77">
        <f t="shared" si="17"/>
        <v>2.4000000000000021</v>
      </c>
      <c r="O64" s="77">
        <f t="shared" si="17"/>
        <v>0.6000000000000032</v>
      </c>
      <c r="P64" s="77">
        <f t="shared" si="17"/>
        <v>2.4000000000000021</v>
      </c>
      <c r="Q64" s="77" t="e">
        <f t="shared" si="17"/>
        <v>#N/A</v>
      </c>
      <c r="R64" s="77" t="e">
        <f t="shared" si="17"/>
        <v>#N/A</v>
      </c>
      <c r="S64" s="77" t="e">
        <f t="shared" si="17"/>
        <v>#N/A</v>
      </c>
      <c r="T64" s="77" t="e">
        <f t="shared" si="17"/>
        <v>#N/A</v>
      </c>
      <c r="U64" s="77" t="e">
        <f t="shared" si="17"/>
        <v>#N/A</v>
      </c>
    </row>
    <row r="65" spans="1:21" s="19" customFormat="1" ht="52" x14ac:dyDescent="0.3">
      <c r="A65" s="111" t="s">
        <v>159</v>
      </c>
      <c r="B65" s="77">
        <f>B63-B64</f>
        <v>0.55999999999999894</v>
      </c>
      <c r="C65" s="77">
        <f t="shared" ref="C65:U65" si="18">C63-C64</f>
        <v>-0.64000000000000212</v>
      </c>
      <c r="D65" s="77">
        <f t="shared" si="18"/>
        <v>2.5000000000000009</v>
      </c>
      <c r="E65" s="77">
        <f t="shared" si="18"/>
        <v>2.3599999999999977</v>
      </c>
      <c r="F65" s="77">
        <f t="shared" si="18"/>
        <v>1.1599999999999968</v>
      </c>
      <c r="G65" s="77">
        <f t="shared" si="18"/>
        <v>-0.64000000000000212</v>
      </c>
      <c r="H65" s="77">
        <f t="shared" si="18"/>
        <v>1.1599999999999968</v>
      </c>
      <c r="I65" s="77">
        <f t="shared" si="18"/>
        <v>5.9600000000000009</v>
      </c>
      <c r="J65" s="77">
        <f t="shared" si="18"/>
        <v>-3.9999999999998925E-2</v>
      </c>
      <c r="K65" s="77">
        <f t="shared" si="18"/>
        <v>-5.9000000000000012</v>
      </c>
      <c r="L65" s="77">
        <f t="shared" si="18"/>
        <v>-3.4999999999999991</v>
      </c>
      <c r="M65" s="77">
        <f t="shared" si="18"/>
        <v>-2.3000000000000034</v>
      </c>
      <c r="N65" s="77">
        <f t="shared" si="18"/>
        <v>-1.1000000000000021</v>
      </c>
      <c r="O65" s="77">
        <f t="shared" si="18"/>
        <v>0.69999999999999685</v>
      </c>
      <c r="P65" s="77">
        <f t="shared" si="18"/>
        <v>-1.1000000000000021</v>
      </c>
      <c r="Q65" s="77" t="e">
        <f t="shared" si="18"/>
        <v>#N/A</v>
      </c>
      <c r="R65" s="77" t="e">
        <f t="shared" si="18"/>
        <v>#N/A</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2" operator="equal">
      <formula>"DECREASE"</formula>
    </cfRule>
    <cfRule type="cellIs" dxfId="40" priority="33" operator="equal">
      <formula>"INCREASE"</formula>
    </cfRule>
  </conditionalFormatting>
  <conditionalFormatting sqref="B31:B50 B62:U66">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2" t="s">
        <v>84</v>
      </c>
      <c r="B1" s="38" t="str">
        <f>'Dunbia DAF Liquid'!B29</f>
        <v>Application Rate</v>
      </c>
      <c r="C1" s="38" t="str">
        <f>'Dunbia DAF Liquid'!C29</f>
        <v>Nitrogen Addition</v>
      </c>
      <c r="D1" s="38" t="str">
        <f>'Dunbia DAF Liquid'!D29</f>
        <v>Phosphate Addition</v>
      </c>
      <c r="E1" s="38" t="str">
        <f>'Dunbia DAF Liquid'!E29</f>
        <v>Potash  Addition</v>
      </c>
      <c r="F1" s="38" t="str">
        <f>'Dunbia DAF Liquid'!F29</f>
        <v>Mg Oxide Addition</v>
      </c>
      <c r="G1" s="38" t="str">
        <f>'Dunbia DAF Liquid'!G29</f>
        <v>Copper Addition</v>
      </c>
      <c r="H1" s="38" t="str">
        <f>'Dunbia DAF Liquid'!H29</f>
        <v>Zinc Addition</v>
      </c>
      <c r="I1" s="38" t="str">
        <f>'Dunbia DAF Liquid'!I29</f>
        <v>Lead Addition</v>
      </c>
      <c r="J1" s="38" t="str">
        <f>'Dunbia DAF Liquid'!J29</f>
        <v>Cadmium Addition</v>
      </c>
      <c r="K1" s="38" t="str">
        <f>'Dunbia DAF Liquid'!K29</f>
        <v>Mercury Addition</v>
      </c>
      <c r="L1" s="38" t="str">
        <f>'Dunbia DAF Liquid'!L29</f>
        <v>Nickel Addition</v>
      </c>
      <c r="M1" s="38" t="str">
        <f>'Dunbia DAF Liquid'!M29</f>
        <v>Chromium Addition</v>
      </c>
      <c r="N1" s="38" t="str">
        <f>'Dunbia DAF Liquid'!N29</f>
        <v>Aluminium Addition</v>
      </c>
      <c r="O1" s="38" t="str">
        <f>'Dunbia DAF Liquid'!O29</f>
        <v>Iron Addition</v>
      </c>
      <c r="P1" s="38" t="str">
        <f>'Dunbia DAF Liquid'!P29</f>
        <v xml:space="preserve">Sodium Addition                 </v>
      </c>
      <c r="Q1" s="38" t="str">
        <f>'Dunbia DAF Liquid'!Q29</f>
        <v>SO3  Addition                             kg/ha</v>
      </c>
      <c r="R1" s="38" t="str">
        <f>'Dunbia DAF Liquid'!R29</f>
        <v xml:space="preserve">Selenium Addition </v>
      </c>
      <c r="S1" s="38" t="str">
        <f>'Dunbia DAF Liquid'!S29</f>
        <v xml:space="preserve">Arsenic  Addition  </v>
      </c>
      <c r="T1" s="38" t="str">
        <f>'Dunbia DAF Liquid'!T29</f>
        <v xml:space="preserve">Molybdenum Addition  </v>
      </c>
      <c r="U1" s="38" t="str">
        <f>'Dunbia DAF Liquid'!U29</f>
        <v xml:space="preserve">Fluoride Addition </v>
      </c>
    </row>
    <row r="2" spans="1:21" ht="25" x14ac:dyDescent="0.25">
      <c r="A2" s="142"/>
      <c r="B2" s="38" t="str">
        <f>'Dunbia DAF Liquid'!B30</f>
        <v>tonnes/ha</v>
      </c>
      <c r="C2" s="38" t="str">
        <f>'Dunbia DAF Liquid'!C30</f>
        <v>kg/ha</v>
      </c>
      <c r="D2" s="38" t="str">
        <f>'Dunbia DAF Liquid'!D30</f>
        <v>P2O5 
kg/ha</v>
      </c>
      <c r="E2" s="38" t="str">
        <f>'Dunbia DAF Liquid'!E30</f>
        <v>K2O 
kg/ha</v>
      </c>
      <c r="F2" s="38" t="str">
        <f>'Dunbia DAF Liquid'!F30</f>
        <v>MgO 
kg/ha</v>
      </c>
      <c r="G2" s="38" t="str">
        <f>'Dunbia DAF Liquid'!G30</f>
        <v>kg/ha</v>
      </c>
      <c r="H2" s="38" t="str">
        <f>'Dunbia DAF Liquid'!H30</f>
        <v>kg/ha</v>
      </c>
      <c r="I2" s="38" t="str">
        <f>'Dunbia DAF Liquid'!I30</f>
        <v>kg/ha</v>
      </c>
      <c r="J2" s="38" t="str">
        <f>'Dunbia DAF Liquid'!J30</f>
        <v>kg/ha</v>
      </c>
      <c r="K2" s="38" t="str">
        <f>'Dunbia DAF Liquid'!K30</f>
        <v>kg/ha</v>
      </c>
      <c r="L2" s="38" t="str">
        <f>'Dunbia DAF Liquid'!L30</f>
        <v>kg/ha</v>
      </c>
      <c r="M2" s="38" t="str">
        <f>'Dunbia DAF Liquid'!M30</f>
        <v>kg/ha</v>
      </c>
      <c r="N2" s="38" t="str">
        <f>'Dunbia DAF Liquid'!N30</f>
        <v>kg/ha</v>
      </c>
      <c r="O2" s="38" t="str">
        <f>'Dunbia DAF Liquid'!O30</f>
        <v>kg/ha</v>
      </c>
      <c r="P2" s="38" t="str">
        <f>'Dunbia DAF Liquid'!P30</f>
        <v>kg/ha</v>
      </c>
      <c r="Q2" s="38" t="str">
        <f>'Dunbia DAF Liquid'!Q30</f>
        <v>kg/ha</v>
      </c>
      <c r="R2" s="38" t="str">
        <f>'Dunbia DAF Liquid'!R30</f>
        <v>kg/ha</v>
      </c>
      <c r="S2" s="38" t="str">
        <f>'Dunbia DAF Liquid'!S30</f>
        <v>kg/ha</v>
      </c>
      <c r="T2" s="38" t="str">
        <f>'Dunbia DAF Liquid'!T30</f>
        <v>kg/ha</v>
      </c>
      <c r="U2" s="38" t="str">
        <f>'Dunbia DAF Liquid'!U30</f>
        <v>kg/ha</v>
      </c>
    </row>
    <row r="3" spans="1:21" x14ac:dyDescent="0.25">
      <c r="A3" s="36">
        <v>1</v>
      </c>
      <c r="B3" s="33">
        <f>'Dunbia DAF Liquid'!B31</f>
        <v>250</v>
      </c>
      <c r="C3" s="33">
        <f>'Dunbia DAF Liquid'!C31</f>
        <v>150</v>
      </c>
      <c r="D3" s="33">
        <f>'Dunbia DAF Liquid'!D31</f>
        <v>74.457499999999996</v>
      </c>
      <c r="E3" s="33">
        <f>'Dunbia DAF Liquid'!E31</f>
        <v>57.237500000000004</v>
      </c>
      <c r="F3" s="33">
        <f>'Dunbia DAF Liquid'!F31</f>
        <v>4.1449999999999996</v>
      </c>
      <c r="G3" s="33">
        <f>'Dunbia DAF Liquid'!G31</f>
        <v>0.1045</v>
      </c>
      <c r="H3" s="33">
        <f>'Dunbia DAF Liquid'!H31</f>
        <v>0.53249999999999997</v>
      </c>
      <c r="I3" s="33">
        <f>'Dunbia DAF Liquid'!I31</f>
        <v>0.125</v>
      </c>
      <c r="J3" s="33">
        <f>'Dunbia DAF Liquid'!J31</f>
        <v>2.5000000000000001E-3</v>
      </c>
      <c r="K3" s="33">
        <f>'Dunbia DAF Liquid'!K31</f>
        <v>1.2500000000000001E-2</v>
      </c>
      <c r="L3" s="33">
        <f>'Dunbia DAF Liquid'!L31</f>
        <v>0.05</v>
      </c>
      <c r="M3" s="33">
        <f>'Dunbia DAF Liquid'!M31</f>
        <v>0.05</v>
      </c>
      <c r="N3" s="33">
        <f>'Dunbia DAF Liquid'!N31</f>
        <v>0</v>
      </c>
      <c r="O3" s="33">
        <f>'Dunbia DAF Liquid'!O31</f>
        <v>0</v>
      </c>
      <c r="P3" s="33">
        <f>'Dunbia DAF Liquid'!P31</f>
        <v>275</v>
      </c>
      <c r="Q3" s="33">
        <f>'Dunbia DAF Liquid'!Q31</f>
        <v>25</v>
      </c>
      <c r="R3" s="33">
        <f>'Dunbia DAF Liquid'!R31</f>
        <v>0.05</v>
      </c>
      <c r="S3" s="33">
        <f>'Dunbia DAF Liquid'!S31</f>
        <v>0.125</v>
      </c>
      <c r="T3" s="33">
        <f>'Dunbia DAF Liquid'!T31</f>
        <v>1.2500000000000001E-2</v>
      </c>
      <c r="U3" s="33">
        <f>'Dunbia DAF Liquid'!U31</f>
        <v>2.5</v>
      </c>
    </row>
    <row r="4" spans="1:21" x14ac:dyDescent="0.25">
      <c r="A4" s="36">
        <v>2</v>
      </c>
      <c r="B4" s="33">
        <f>'Dunbia DAF Cake'!B31</f>
        <v>17</v>
      </c>
      <c r="C4" s="33">
        <f>'Dunbia DAF Cake'!C31</f>
        <v>224.82500000000002</v>
      </c>
      <c r="D4" s="33">
        <f>'Dunbia DAF Cake'!D31</f>
        <v>201.55072499999997</v>
      </c>
      <c r="E4" s="33">
        <f>'Dunbia DAF Cake'!E31</f>
        <v>14.888498000000004</v>
      </c>
      <c r="F4" s="33">
        <f>'Dunbia DAF Cake'!F31</f>
        <v>11.344865</v>
      </c>
      <c r="G4" s="33">
        <f>'Dunbia DAF Cake'!G31</f>
        <v>0.23616400000000004</v>
      </c>
      <c r="H4" s="33">
        <f>'Dunbia DAF Cake'!H31</f>
        <v>0.78982000000000019</v>
      </c>
      <c r="I4" s="33">
        <f>'Dunbia DAF Cake'!I31</f>
        <v>1.6734800000000001E-2</v>
      </c>
      <c r="J4" s="33">
        <f>'Dunbia DAF Cake'!J31</f>
        <v>4.3792000000000001E-4</v>
      </c>
      <c r="K4" s="33">
        <f>'Dunbia DAF Cake'!K31</f>
        <v>3.9100000000000007E-4</v>
      </c>
      <c r="L4" s="33">
        <f>'Dunbia DAF Cake'!L31</f>
        <v>2.1622300000000001E-2</v>
      </c>
      <c r="M4" s="33">
        <f>'Dunbia DAF Cake'!M31</f>
        <v>3.8591699999999993E-2</v>
      </c>
      <c r="N4" s="33">
        <f>'Dunbia DAF Cake'!N31</f>
        <v>0</v>
      </c>
      <c r="O4" s="33">
        <f>'Dunbia DAF Cake'!O31</f>
        <v>0</v>
      </c>
      <c r="P4" s="33">
        <f>'Dunbia DAF Cake'!P31</f>
        <v>24.359300000000001</v>
      </c>
      <c r="Q4" s="33">
        <f>'Dunbia DAF Cake'!Q31</f>
        <v>37.145000000000003</v>
      </c>
      <c r="R4" s="33">
        <f>'Dunbia DAF Cake'!R31</f>
        <v>3.0928100000000001E-3</v>
      </c>
      <c r="S4" s="33">
        <f>'Dunbia DAF Cake'!S31</f>
        <v>3.3704200000000003E-3</v>
      </c>
      <c r="T4" s="33">
        <f>'Dunbia DAF Cake'!T31</f>
        <v>7.9764000000000015E-3</v>
      </c>
      <c r="U4" s="33">
        <f>'Dunbia DAF Cake'!U31</f>
        <v>6.1778000000000007E-2</v>
      </c>
    </row>
    <row r="5" spans="1:21" x14ac:dyDescent="0.25">
      <c r="A5" s="36">
        <v>3</v>
      </c>
      <c r="B5" s="33">
        <f>'Dunbia Lairage'!B31</f>
        <v>155</v>
      </c>
      <c r="C5" s="33">
        <f>'Dunbia Lairage'!C31</f>
        <v>248</v>
      </c>
      <c r="D5" s="33">
        <f>'Dunbia Lairage'!D31</f>
        <v>45.098334999999999</v>
      </c>
      <c r="E5" s="33">
        <f>'Dunbia Lairage'!E31</f>
        <v>38.662425000000006</v>
      </c>
      <c r="F5" s="33">
        <f>'Dunbia Lairage'!F31</f>
        <v>11.307559999999999</v>
      </c>
      <c r="G5" s="33">
        <f>'Dunbia Lairage'!G31</f>
        <v>0.49755000000000005</v>
      </c>
      <c r="H5" s="33">
        <f>'Dunbia Lairage'!H31</f>
        <v>8.2460000000000004</v>
      </c>
      <c r="I5" s="33">
        <f>'Dunbia Lairage'!I31</f>
        <v>7.7499999999999999E-2</v>
      </c>
      <c r="J5" s="33">
        <f>'Dunbia Lairage'!J31</f>
        <v>1.5500000000000002E-3</v>
      </c>
      <c r="K5" s="33">
        <f>'Dunbia Lairage'!K31</f>
        <v>7.7499999999999999E-3</v>
      </c>
      <c r="L5" s="33">
        <f>'Dunbia Lairage'!L31</f>
        <v>3.4099999999999998E-2</v>
      </c>
      <c r="M5" s="33">
        <f>'Dunbia Lairage'!M31</f>
        <v>5.8900000000000001E-2</v>
      </c>
      <c r="N5" s="33">
        <f>'Dunbia Lairage'!N31</f>
        <v>0</v>
      </c>
      <c r="O5" s="33">
        <f>'Dunbia Lairage'!O31</f>
        <v>0</v>
      </c>
      <c r="P5" s="33">
        <f>'Dunbia Lairage'!P31</f>
        <v>27.125000000000004</v>
      </c>
      <c r="Q5" s="33">
        <f>'Dunbia Lairage'!Q31</f>
        <v>134.85000000000002</v>
      </c>
      <c r="R5" s="33">
        <f>'Dunbia Lairage'!R31</f>
        <v>6.2000000000000006E-3</v>
      </c>
      <c r="S5" s="33">
        <f>'Dunbia Lairage'!S31</f>
        <v>7.7499999999999999E-2</v>
      </c>
      <c r="T5" s="33">
        <f>'Dunbia Lairage'!T31</f>
        <v>1.8600000000000002E-2</v>
      </c>
      <c r="U5" s="33">
        <f>'Dunbia Lairage'!U31</f>
        <v>1.55</v>
      </c>
    </row>
    <row r="6" spans="1:21" x14ac:dyDescent="0.25">
      <c r="A6" s="36">
        <v>4</v>
      </c>
      <c r="B6" s="33">
        <f>'Bwlchmawr Farm Slurry'!B31</f>
        <v>88</v>
      </c>
      <c r="C6" s="33">
        <f>'Bwlchmawr Farm Slurry'!C31</f>
        <v>246.40000000000003</v>
      </c>
      <c r="D6" s="33">
        <f>'Bwlchmawr Farm Slurry'!D31</f>
        <v>98.787919999999986</v>
      </c>
      <c r="E6" s="33">
        <f>'Bwlchmawr Farm Slurry'!E31</f>
        <v>129.36879999999999</v>
      </c>
      <c r="F6" s="33">
        <f>'Bwlchmawr Farm Slurry'!F31</f>
        <v>81.706239999999994</v>
      </c>
      <c r="G6" s="33">
        <f>'Bwlchmawr Farm Slurry'!G31</f>
        <v>0.20768</v>
      </c>
      <c r="H6" s="33">
        <f>'Bwlchmawr Farm Slurry'!H31</f>
        <v>1.3375999999999999</v>
      </c>
      <c r="I6" s="33">
        <f>'Bwlchmawr Farm Slurry'!I31</f>
        <v>4.3999999999999997E-2</v>
      </c>
      <c r="J6" s="33">
        <f>'Bwlchmawr Farm Slurry'!J31</f>
        <v>1.4960000000000004E-3</v>
      </c>
      <c r="K6" s="33">
        <f>'Bwlchmawr Farm Slurry'!K31</f>
        <v>4.4000000000000003E-3</v>
      </c>
      <c r="L6" s="33">
        <f>'Bwlchmawr Farm Slurry'!L31</f>
        <v>6.9255999999999998E-2</v>
      </c>
      <c r="M6" s="33">
        <f>'Bwlchmawr Farm Slurry'!M31</f>
        <v>6.045600000000001E-2</v>
      </c>
      <c r="N6" s="33">
        <f>'Bwlchmawr Farm Slurry'!N31</f>
        <v>0</v>
      </c>
      <c r="O6" s="33">
        <f>'Bwlchmawr Farm Slurry'!O31</f>
        <v>0</v>
      </c>
      <c r="P6" s="33">
        <f>'Bwlchmawr Farm Slurry'!P31</f>
        <v>60.720000000000006</v>
      </c>
      <c r="Q6" s="33">
        <f>'Bwlchmawr Farm Slurry'!Q31</f>
        <v>77.000000000000014</v>
      </c>
      <c r="R6" s="33">
        <f>'Bwlchmawr Farm Slurry'!R31</f>
        <v>4.1360000000000008E-3</v>
      </c>
      <c r="S6" s="33">
        <f>'Bwlchmawr Farm Slurry'!S31</f>
        <v>4.3999999999999997E-2</v>
      </c>
      <c r="T6" s="33">
        <f>'Bwlchmawr Farm Slurry'!T31</f>
        <v>6.8640000000000003E-3</v>
      </c>
      <c r="U6" s="33">
        <f>'Bwlchmawr Farm Slurry'!U31</f>
        <v>0.88</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3" t="s">
        <v>84</v>
      </c>
      <c r="B1" s="34" t="s">
        <v>153</v>
      </c>
      <c r="C1" s="35" t="str">
        <f>'Dunbia DAF Liquid'!B29</f>
        <v>Application Rate</v>
      </c>
      <c r="D1" s="35" t="str">
        <f>'Dunbia DAF Liquid'!C29</f>
        <v>Nitrogen Addition</v>
      </c>
      <c r="E1" s="35" t="str">
        <f>'Dunbia DAF Liquid'!D29</f>
        <v>Phosphate Addition</v>
      </c>
      <c r="F1" s="35" t="str">
        <f>'Dunbia DAF Liquid'!E29</f>
        <v>Potash  Addition</v>
      </c>
      <c r="G1" s="35" t="str">
        <f>'Dunbia DAF Liquid'!F29</f>
        <v>Mg Oxide Addition</v>
      </c>
      <c r="H1" s="35" t="str">
        <f>'Dunbia DAF Liquid'!G29</f>
        <v>Copper Addition</v>
      </c>
      <c r="I1" s="35" t="str">
        <f>'Dunbia DAF Liquid'!H29</f>
        <v>Zinc Addition</v>
      </c>
      <c r="J1" s="35" t="str">
        <f>'Dunbia DAF Liquid'!I29</f>
        <v>Lead Addition</v>
      </c>
      <c r="K1" s="35" t="str">
        <f>'Dunbia DAF Liquid'!J29</f>
        <v>Cadmium Addition</v>
      </c>
      <c r="L1" s="35" t="str">
        <f>'Dunbia DAF Liquid'!K29</f>
        <v>Mercury Addition</v>
      </c>
      <c r="M1" s="35" t="str">
        <f>'Dunbia DAF Liquid'!L29</f>
        <v>Nickel Addition</v>
      </c>
      <c r="N1" s="35" t="str">
        <f>'Dunbia DAF Liquid'!M29</f>
        <v>Chromium Addition</v>
      </c>
      <c r="O1" s="35" t="str">
        <f>'Dunbia DAF Liquid'!N29</f>
        <v>Aluminium Addition</v>
      </c>
      <c r="P1" s="35" t="str">
        <f>'Dunbia DAF Liquid'!O29</f>
        <v>Iron Addition</v>
      </c>
      <c r="Q1" s="35" t="str">
        <f>'Dunbia DAF Liquid'!P29</f>
        <v xml:space="preserve">Sodium Addition                 </v>
      </c>
      <c r="R1" s="35" t="str">
        <f>'Dunbia DAF Liquid'!Q29</f>
        <v>SO3  Addition                             kg/ha</v>
      </c>
      <c r="S1" s="35" t="str">
        <f>'Dunbia DAF Liquid'!R29</f>
        <v xml:space="preserve">Selenium Addition </v>
      </c>
      <c r="T1" s="35" t="str">
        <f>'Dunbia DAF Liquid'!S29</f>
        <v xml:space="preserve">Arsenic  Addition  </v>
      </c>
      <c r="U1" s="35" t="str">
        <f>'Dunbia DAF Liquid'!T29</f>
        <v xml:space="preserve">Molybdenum Addition  </v>
      </c>
      <c r="V1" s="35" t="str">
        <f>'Dunbia DAF Liquid'!U29</f>
        <v xml:space="preserve">Fluoride Addition </v>
      </c>
    </row>
    <row r="2" spans="1:22" s="83" customFormat="1" ht="25" x14ac:dyDescent="0.35">
      <c r="A2" s="143"/>
      <c r="B2" s="32" t="s">
        <v>46</v>
      </c>
      <c r="C2" s="35" t="str">
        <f>'Dunbia DAF Liquid'!B30</f>
        <v>tonnes/ha</v>
      </c>
      <c r="D2" s="35" t="str">
        <f>'Dunbia DAF Liquid'!C30</f>
        <v>kg/ha</v>
      </c>
      <c r="E2" s="35" t="str">
        <f>'Dunbia DAF Liquid'!D30</f>
        <v>P2O5 
kg/ha</v>
      </c>
      <c r="F2" s="35" t="str">
        <f>'Dunbia DAF Liquid'!E30</f>
        <v>K2O 
kg/ha</v>
      </c>
      <c r="G2" s="35" t="str">
        <f>'Dunbia DAF Liquid'!F30</f>
        <v>MgO 
kg/ha</v>
      </c>
      <c r="H2" s="35" t="str">
        <f>'Dunbia DAF Liquid'!G30</f>
        <v>kg/ha</v>
      </c>
      <c r="I2" s="35" t="str">
        <f>'Dunbia DAF Liquid'!H30</f>
        <v>kg/ha</v>
      </c>
      <c r="J2" s="35" t="str">
        <f>'Dunbia DAF Liquid'!I30</f>
        <v>kg/ha</v>
      </c>
      <c r="K2" s="35" t="str">
        <f>'Dunbia DAF Liquid'!J30</f>
        <v>kg/ha</v>
      </c>
      <c r="L2" s="35" t="str">
        <f>'Dunbia DAF Liquid'!K30</f>
        <v>kg/ha</v>
      </c>
      <c r="M2" s="35" t="str">
        <f>'Dunbia DAF Liquid'!L30</f>
        <v>kg/ha</v>
      </c>
      <c r="N2" s="35" t="str">
        <f>'Dunbia DAF Liquid'!M30</f>
        <v>kg/ha</v>
      </c>
      <c r="O2" s="35" t="str">
        <f>'Dunbia DAF Liquid'!N30</f>
        <v>kg/ha</v>
      </c>
      <c r="P2" s="35" t="str">
        <f>'Dunbia DAF Liquid'!O30</f>
        <v>kg/ha</v>
      </c>
      <c r="Q2" s="35" t="str">
        <f>'Dunbia DAF Liquid'!P30</f>
        <v>kg/ha</v>
      </c>
      <c r="R2" s="35" t="str">
        <f>'Dunbia DAF Liquid'!Q30</f>
        <v>kg/ha</v>
      </c>
      <c r="S2" s="35" t="str">
        <f>'Dunbia DAF Liquid'!R30</f>
        <v>kg/ha</v>
      </c>
      <c r="T2" s="35" t="str">
        <f>'Dunbia DAF Liquid'!S30</f>
        <v>kg/ha</v>
      </c>
      <c r="U2" s="35" t="str">
        <f>'Dunbia DAF Liquid'!T30</f>
        <v>kg/ha</v>
      </c>
      <c r="V2" s="35" t="str">
        <f>'Dunbia DAF Liquid'!U30</f>
        <v>kg/ha</v>
      </c>
    </row>
    <row r="3" spans="1:22" x14ac:dyDescent="0.25">
      <c r="A3" s="36">
        <v>1</v>
      </c>
      <c r="B3" s="91"/>
      <c r="C3" s="33">
        <f>'Dunbia DAF Liquid'!B31</f>
        <v>250</v>
      </c>
      <c r="D3" s="33">
        <f>'Dunbia DAF Liquid'!C31</f>
        <v>150</v>
      </c>
      <c r="E3" s="33">
        <f>'Dunbia DAF Liquid'!D31</f>
        <v>74.457499999999996</v>
      </c>
      <c r="F3" s="33">
        <f>'Dunbia DAF Liquid'!E31</f>
        <v>57.237500000000004</v>
      </c>
      <c r="G3" s="33">
        <f>'Dunbia DAF Liquid'!F31</f>
        <v>4.1449999999999996</v>
      </c>
      <c r="H3" s="33">
        <f>'Dunbia DAF Liquid'!G31</f>
        <v>0.1045</v>
      </c>
      <c r="I3" s="33">
        <f>'Dunbia DAF Liquid'!H31</f>
        <v>0.53249999999999997</v>
      </c>
      <c r="J3" s="33">
        <f>'Dunbia DAF Liquid'!I31</f>
        <v>0.125</v>
      </c>
      <c r="K3" s="33">
        <f>'Dunbia DAF Liquid'!J31</f>
        <v>2.5000000000000001E-3</v>
      </c>
      <c r="L3" s="33">
        <f>'Dunbia DAF Liquid'!K31</f>
        <v>1.2500000000000001E-2</v>
      </c>
      <c r="M3" s="33">
        <f>'Dunbia DAF Liquid'!L31</f>
        <v>0.05</v>
      </c>
      <c r="N3" s="33">
        <f>'Dunbia DAF Liquid'!M31</f>
        <v>0.05</v>
      </c>
      <c r="O3" s="33">
        <f>'Dunbia DAF Liquid'!N31</f>
        <v>0</v>
      </c>
      <c r="P3" s="33">
        <f>'Dunbia DAF Liquid'!O31</f>
        <v>0</v>
      </c>
      <c r="Q3" s="33">
        <f>'Dunbia DAF Liquid'!P31</f>
        <v>275</v>
      </c>
      <c r="R3" s="33">
        <f>'Dunbia DAF Liquid'!Q31</f>
        <v>25</v>
      </c>
      <c r="S3" s="33">
        <f>'Dunbia DAF Liquid'!R31</f>
        <v>0.05</v>
      </c>
      <c r="T3" s="33">
        <f>'Dunbia DAF Liquid'!S31</f>
        <v>0.125</v>
      </c>
      <c r="U3" s="33">
        <f>'Dunbia DAF Liquid'!T31</f>
        <v>1.2500000000000001E-2</v>
      </c>
      <c r="V3" s="33">
        <f>'Dunbia DAF Liquid'!U31</f>
        <v>2.5</v>
      </c>
    </row>
    <row r="4" spans="1:22" x14ac:dyDescent="0.25">
      <c r="A4" s="36">
        <v>2</v>
      </c>
      <c r="B4" s="91"/>
      <c r="C4" s="33">
        <f>'Dunbia DAF Cake'!B31</f>
        <v>17</v>
      </c>
      <c r="D4" s="33">
        <f>'Dunbia DAF Cake'!C31</f>
        <v>224.82500000000002</v>
      </c>
      <c r="E4" s="33">
        <f>'Dunbia DAF Cake'!D31</f>
        <v>201.55072499999997</v>
      </c>
      <c r="F4" s="33">
        <f>'Dunbia DAF Cake'!E31</f>
        <v>14.888498000000004</v>
      </c>
      <c r="G4" s="33">
        <f>'Dunbia DAF Cake'!F31</f>
        <v>11.344865</v>
      </c>
      <c r="H4" s="33">
        <f>'Dunbia DAF Cake'!G31</f>
        <v>0.23616400000000004</v>
      </c>
      <c r="I4" s="33">
        <f>'Dunbia DAF Cake'!H31</f>
        <v>0.78982000000000019</v>
      </c>
      <c r="J4" s="33">
        <f>'Dunbia DAF Cake'!I31</f>
        <v>1.6734800000000001E-2</v>
      </c>
      <c r="K4" s="33">
        <f>'Dunbia DAF Cake'!J31</f>
        <v>4.3792000000000001E-4</v>
      </c>
      <c r="L4" s="33">
        <f>'Dunbia DAF Cake'!K31</f>
        <v>3.9100000000000007E-4</v>
      </c>
      <c r="M4" s="33">
        <f>'Dunbia DAF Cake'!L31</f>
        <v>2.1622300000000001E-2</v>
      </c>
      <c r="N4" s="33">
        <f>'Dunbia DAF Cake'!M31</f>
        <v>3.8591699999999993E-2</v>
      </c>
      <c r="O4" s="33">
        <f>'Dunbia DAF Cake'!N31</f>
        <v>0</v>
      </c>
      <c r="P4" s="33">
        <f>'Dunbia DAF Cake'!O31</f>
        <v>0</v>
      </c>
      <c r="Q4" s="33">
        <f>'Dunbia DAF Cake'!P31</f>
        <v>24.359300000000001</v>
      </c>
      <c r="R4" s="33">
        <f>'Dunbia DAF Cake'!Q31</f>
        <v>37.145000000000003</v>
      </c>
      <c r="S4" s="33">
        <f>'Dunbia DAF Cake'!R31</f>
        <v>3.0928100000000001E-3</v>
      </c>
      <c r="T4" s="33">
        <f>'Dunbia DAF Cake'!S31</f>
        <v>3.3704200000000003E-3</v>
      </c>
      <c r="U4" s="33">
        <f>'Dunbia DAF Cake'!T31</f>
        <v>7.9764000000000015E-3</v>
      </c>
      <c r="V4" s="33">
        <f>'Dunbia DAF Cake'!U31</f>
        <v>6.1778000000000007E-2</v>
      </c>
    </row>
    <row r="5" spans="1:22" x14ac:dyDescent="0.25">
      <c r="A5" s="36">
        <v>3</v>
      </c>
      <c r="B5" s="91"/>
      <c r="C5" s="33">
        <f>'Dunbia Lairage'!B31</f>
        <v>155</v>
      </c>
      <c r="D5" s="33">
        <f>'Dunbia Lairage'!C31</f>
        <v>248</v>
      </c>
      <c r="E5" s="33">
        <f>'Dunbia Lairage'!D31</f>
        <v>45.098334999999999</v>
      </c>
      <c r="F5" s="33">
        <f>'Dunbia Lairage'!E31</f>
        <v>38.662425000000006</v>
      </c>
      <c r="G5" s="33">
        <f>'Dunbia Lairage'!F31</f>
        <v>11.307559999999999</v>
      </c>
      <c r="H5" s="33">
        <f>'Dunbia Lairage'!G31</f>
        <v>0.49755000000000005</v>
      </c>
      <c r="I5" s="33">
        <f>'Dunbia Lairage'!H31</f>
        <v>8.2460000000000004</v>
      </c>
      <c r="J5" s="33">
        <f>'Dunbia Lairage'!I31</f>
        <v>7.7499999999999999E-2</v>
      </c>
      <c r="K5" s="33">
        <f>'Dunbia Lairage'!J31</f>
        <v>1.5500000000000002E-3</v>
      </c>
      <c r="L5" s="33">
        <f>'Dunbia Lairage'!K31</f>
        <v>7.7499999999999999E-3</v>
      </c>
      <c r="M5" s="33">
        <f>'Dunbia Lairage'!L31</f>
        <v>3.4099999999999998E-2</v>
      </c>
      <c r="N5" s="33">
        <f>'Dunbia Lairage'!M31</f>
        <v>5.8900000000000001E-2</v>
      </c>
      <c r="O5" s="33">
        <f>'Dunbia Lairage'!N31</f>
        <v>0</v>
      </c>
      <c r="P5" s="33">
        <f>'Dunbia Lairage'!O31</f>
        <v>0</v>
      </c>
      <c r="Q5" s="33">
        <f>'Dunbia Lairage'!P31</f>
        <v>27.125000000000004</v>
      </c>
      <c r="R5" s="33">
        <f>'Dunbia Lairage'!Q31</f>
        <v>134.85000000000002</v>
      </c>
      <c r="S5" s="33">
        <f>'Dunbia Lairage'!R31</f>
        <v>6.2000000000000006E-3</v>
      </c>
      <c r="T5" s="33">
        <f>'Dunbia Lairage'!S31</f>
        <v>7.7499999999999999E-2</v>
      </c>
      <c r="U5" s="33">
        <f>'Dunbia Lairage'!T31</f>
        <v>1.8600000000000002E-2</v>
      </c>
      <c r="V5" s="33">
        <f>'Dunbia Lairage'!U31</f>
        <v>1.55</v>
      </c>
    </row>
    <row r="6" spans="1:22" x14ac:dyDescent="0.25">
      <c r="A6" s="36">
        <v>4</v>
      </c>
      <c r="B6" s="91"/>
      <c r="C6" s="33">
        <f>'Bwlchmawr Farm Slurry'!B31</f>
        <v>88</v>
      </c>
      <c r="D6" s="33">
        <f>'Bwlchmawr Farm Slurry'!C31</f>
        <v>246.40000000000003</v>
      </c>
      <c r="E6" s="33">
        <f>'Bwlchmawr Farm Slurry'!D31</f>
        <v>98.787919999999986</v>
      </c>
      <c r="F6" s="33">
        <f>'Bwlchmawr Farm Slurry'!E31</f>
        <v>129.36879999999999</v>
      </c>
      <c r="G6" s="33">
        <f>'Bwlchmawr Farm Slurry'!F31</f>
        <v>81.706239999999994</v>
      </c>
      <c r="H6" s="33">
        <f>'Bwlchmawr Farm Slurry'!G31</f>
        <v>0.20768</v>
      </c>
      <c r="I6" s="33">
        <f>'Bwlchmawr Farm Slurry'!H31</f>
        <v>1.3375999999999999</v>
      </c>
      <c r="J6" s="33">
        <f>'Bwlchmawr Farm Slurry'!I31</f>
        <v>4.3999999999999997E-2</v>
      </c>
      <c r="K6" s="33">
        <f>'Bwlchmawr Farm Slurry'!J31</f>
        <v>1.4960000000000004E-3</v>
      </c>
      <c r="L6" s="33">
        <f>'Bwlchmawr Farm Slurry'!K31</f>
        <v>4.4000000000000003E-3</v>
      </c>
      <c r="M6" s="33">
        <f>'Bwlchmawr Farm Slurry'!L31</f>
        <v>6.9255999999999998E-2</v>
      </c>
      <c r="N6" s="33">
        <f>'Bwlchmawr Farm Slurry'!M31</f>
        <v>6.045600000000001E-2</v>
      </c>
      <c r="O6" s="33">
        <f>'Bwlchmawr Farm Slurry'!N31</f>
        <v>0</v>
      </c>
      <c r="P6" s="33">
        <f>'Bwlchmawr Farm Slurry'!O31</f>
        <v>0</v>
      </c>
      <c r="Q6" s="33">
        <f>'Bwlchmawr Farm Slurry'!P31</f>
        <v>60.720000000000006</v>
      </c>
      <c r="R6" s="33">
        <f>'Bwlchmawr Farm Slurry'!Q31</f>
        <v>77.000000000000014</v>
      </c>
      <c r="S6" s="33">
        <f>'Bwlchmawr Farm Slurry'!R31</f>
        <v>4.1360000000000008E-3</v>
      </c>
      <c r="T6" s="33">
        <f>'Bwlchmawr Farm Slurry'!S31</f>
        <v>4.3999999999999997E-2</v>
      </c>
      <c r="U6" s="33">
        <f>'Bwlchmawr Farm Slurry'!T31</f>
        <v>6.8640000000000003E-3</v>
      </c>
      <c r="V6" s="33">
        <f>'Bwlchmawr Farm Slurry'!U31</f>
        <v>0.88</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2" t="s">
        <v>84</v>
      </c>
      <c r="B15" s="35" t="s">
        <v>153</v>
      </c>
      <c r="C15" s="35">
        <f>'Dunbia DAF Liquid'!B43</f>
        <v>250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2"/>
      <c r="B16" s="32" t="s">
        <v>46</v>
      </c>
      <c r="C16" s="35">
        <f>'Dunbia DAF Liquid'!B44</f>
        <v>250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17</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155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88</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4" t="s">
        <v>85</v>
      </c>
      <c r="B27" s="144"/>
      <c r="C27" s="144"/>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REGU-415-1629191</_dlc_DocId>
    <_dlc_DocIdUrl xmlns="9be56660-2c31-41ef-bc00-23e72f632f2a">
      <Url>https://cyfoethnaturiolcymru.sharepoint.com/teams/Regulatory/Permitting/_layouts/15/DocIdRedir.aspx?ID=REGU-415-1629191</Url>
      <Description>REGU-415-1629191</Description>
    </_dlc_DocIdUrl>
    <Site_x0020_Name xmlns="859f7ad6-93f6-4205-b62b-a17f28acbbac">Mobile Plant </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2021-09-23T23:00:00+00:00</Document_x0020_Date>
    <Facility_x0020_Address xmlns="859f7ad6-93f6-4205-b62b-a17f28acbbac">Mobile Plant </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95DA54BA-4A95-4B57-B573-E3C5659E417C}"/>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B1797E06-93B1-40C8-8F8B-3E9C4810BA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Dunbia DAF Liquid</vt:lpstr>
      <vt:lpstr>Dunbia DAF Cake</vt:lpstr>
      <vt:lpstr>Dunbia Lairage</vt:lpstr>
      <vt:lpstr>Bwlchmawr Farm Slurry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Smith, Rhiannon</cp:lastModifiedBy>
  <dcterms:created xsi:type="dcterms:W3CDTF">2016-09-26T10:07:59Z</dcterms:created>
  <dcterms:modified xsi:type="dcterms:W3CDTF">2021-09-08T16:47:56Z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e269696e-e196-4df2-bb58-f4e2eb0e0717</vt:lpwstr>
  </property>
</Properties>
</file>