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5.xml" ContentType="application/vnd.openxmlformats-officedocument.drawing+xml"/>
  <Override PartName="/xl/ctrlProps/ctrlProp24.xml" ContentType="application/vnd.ms-excel.controlproperties+xml"/>
  <Override PartName="/xl/drawings/drawing6.xml" ContentType="application/vnd.openxmlformats-officedocument.drawing+xml"/>
  <Override PartName="/xl/ctrlProps/ctrlProp25.xml" ContentType="application/vnd.ms-excel.controlproperties+xml"/>
  <Override PartName="/xl/drawings/drawing7.xml" ContentType="application/vnd.openxmlformats-officedocument.drawing+xml"/>
  <Override PartName="/xl/ctrlProps/ctrlProp2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codeName="{4470D2CD-2249-CD33-4A35-6F278624656F}"/>
  <workbookPr codeName="ThisWorkbook"/>
  <mc:AlternateContent xmlns:mc="http://schemas.openxmlformats.org/markup-compatibility/2006">
    <mc:Choice Requires="x15">
      <x15ac:absPath xmlns:x15ac="http://schemas.microsoft.com/office/spreadsheetml/2010/11/ac" url="https://cyfoethnaturiolcymru-my.sharepoint.com/personal/sarah_senior_cyfoethnaturiolcymru_gov_uk/Documents/Documents/PAN-015317/"/>
    </mc:Choice>
  </mc:AlternateContent>
  <xr:revisionPtr revIDLastSave="0" documentId="8_{203F47A9-335D-47BA-9126-7C934356D5A3}" xr6:coauthVersionLast="45" xr6:coauthVersionMax="45" xr10:uidLastSave="{00000000-0000-0000-0000-000000000000}"/>
  <bookViews>
    <workbookView xWindow="28680" yWindow="-120" windowWidth="29040" windowHeight="15840" tabRatio="700" activeTab="5" xr2:uid="{00000000-000D-0000-FFFF-FFFF00000000}"/>
  </bookViews>
  <sheets>
    <sheet name="CoverSheet" sheetId="1" r:id="rId1"/>
    <sheet name="DailyReturn" sheetId="2" state="hidden" r:id="rId2"/>
    <sheet name="WeeklyReturn" sheetId="3" state="hidden" r:id="rId3"/>
    <sheet name="MonthlyReturn" sheetId="4" state="hidden" r:id="rId4"/>
    <sheet name="HydroDailyReturn" sheetId="5" state="hidden" r:id="rId5"/>
    <sheet name="HydroWeeklyReturn" sheetId="6" r:id="rId6"/>
    <sheet name="HydroMonthlyReturn" sheetId="7" state="hidden" r:id="rId7"/>
  </sheets>
  <definedNames>
    <definedName name="_xlnm.Print_Area" localSheetId="0">CoverSheet!$B$1:$J$40</definedName>
    <definedName name="_xlnm.Print_Area" localSheetId="1">DailyReturn!$A$1:$G$416</definedName>
    <definedName name="_xlnm.Print_Area" localSheetId="4">HydroDailyReturn!$A$1:$G$439</definedName>
    <definedName name="_xlnm.Print_Area" localSheetId="6">HydroMonthlyReturn!$A$1:$G$65</definedName>
    <definedName name="_xlnm.Print_Area" localSheetId="5">HydroWeeklyReturn!$A$1:$G$106</definedName>
    <definedName name="_xlnm.Print_Area" localSheetId="3">MonthlyReturn!$A$1:$G$56</definedName>
    <definedName name="_xlnm.Print_Area" localSheetId="2">WeeklyReturn!$A$1:$G$97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42" i="7" l="1"/>
  <c r="G40" i="7"/>
  <c r="G38" i="7"/>
  <c r="H34" i="7"/>
  <c r="G34" i="7"/>
  <c r="G33" i="7"/>
  <c r="G31" i="7"/>
  <c r="G30" i="7"/>
  <c r="H29" i="7"/>
  <c r="H28" i="7"/>
  <c r="H25" i="7"/>
  <c r="H24" i="7"/>
  <c r="H23" i="7"/>
  <c r="H22" i="7"/>
  <c r="H21" i="7"/>
  <c r="H20" i="7"/>
  <c r="H19" i="7"/>
  <c r="H18" i="7"/>
  <c r="H17" i="7"/>
  <c r="H16" i="7"/>
  <c r="H15" i="7"/>
  <c r="H14" i="7"/>
  <c r="E11" i="7"/>
  <c r="G36" i="7" s="1"/>
  <c r="H8" i="7"/>
  <c r="G8" i="7"/>
  <c r="G6" i="7"/>
  <c r="D3" i="7"/>
  <c r="D2" i="7"/>
  <c r="G83" i="6"/>
  <c r="G81" i="6"/>
  <c r="L79" i="6"/>
  <c r="K79" i="6"/>
  <c r="G79" i="6"/>
  <c r="L77" i="6"/>
  <c r="K77" i="6"/>
  <c r="L76" i="6"/>
  <c r="K76" i="6"/>
  <c r="L75" i="6"/>
  <c r="K75" i="6"/>
  <c r="H75" i="6"/>
  <c r="G75" i="6"/>
  <c r="L74" i="6"/>
  <c r="K74" i="6"/>
  <c r="G74" i="6"/>
  <c r="L73" i="6"/>
  <c r="K73" i="6"/>
  <c r="L72" i="6"/>
  <c r="K72" i="6"/>
  <c r="G72" i="6"/>
  <c r="L71" i="6"/>
  <c r="K71" i="6"/>
  <c r="G71" i="6"/>
  <c r="L70" i="6"/>
  <c r="K70" i="6"/>
  <c r="H70" i="6"/>
  <c r="L69" i="6"/>
  <c r="K69" i="6"/>
  <c r="H69" i="6"/>
  <c r="L68" i="6"/>
  <c r="K68" i="6"/>
  <c r="H65" i="6"/>
  <c r="H64" i="6"/>
  <c r="H63" i="6"/>
  <c r="H62" i="6"/>
  <c r="H61" i="6"/>
  <c r="H60" i="6"/>
  <c r="H59" i="6"/>
  <c r="H58" i="6"/>
  <c r="H57" i="6"/>
  <c r="H56" i="6"/>
  <c r="H55" i="6"/>
  <c r="H54" i="6"/>
  <c r="H53" i="6"/>
  <c r="H52" i="6"/>
  <c r="H51" i="6"/>
  <c r="H50" i="6"/>
  <c r="H49" i="6"/>
  <c r="H48" i="6"/>
  <c r="H47" i="6"/>
  <c r="H46" i="6"/>
  <c r="H45" i="6"/>
  <c r="H44" i="6"/>
  <c r="H43" i="6"/>
  <c r="H42" i="6"/>
  <c r="H41" i="6"/>
  <c r="H40" i="6"/>
  <c r="H39" i="6"/>
  <c r="H38" i="6"/>
  <c r="H37" i="6"/>
  <c r="H36" i="6"/>
  <c r="H35" i="6"/>
  <c r="H34" i="6"/>
  <c r="H33" i="6"/>
  <c r="H32" i="6"/>
  <c r="H31" i="6"/>
  <c r="H30" i="6"/>
  <c r="H29" i="6"/>
  <c r="H28" i="6"/>
  <c r="H27" i="6"/>
  <c r="H26" i="6"/>
  <c r="H25" i="6"/>
  <c r="H24" i="6"/>
  <c r="H23" i="6"/>
  <c r="H22" i="6"/>
  <c r="H21" i="6"/>
  <c r="H20" i="6"/>
  <c r="H19" i="6"/>
  <c r="H18" i="6"/>
  <c r="H17" i="6"/>
  <c r="H16" i="6"/>
  <c r="H15" i="6"/>
  <c r="H14" i="6"/>
  <c r="E11" i="6"/>
  <c r="F62" i="6" s="1"/>
  <c r="H8" i="6"/>
  <c r="G8" i="6"/>
  <c r="G9" i="6" s="1"/>
  <c r="G6" i="6"/>
  <c r="D3" i="6"/>
  <c r="D2" i="6"/>
  <c r="G414" i="5"/>
  <c r="G412" i="5"/>
  <c r="L410" i="5"/>
  <c r="K410" i="5"/>
  <c r="L409" i="5"/>
  <c r="K409" i="5"/>
  <c r="L408" i="5"/>
  <c r="K408" i="5"/>
  <c r="L407" i="5"/>
  <c r="K407" i="5"/>
  <c r="L406" i="5"/>
  <c r="K406" i="5"/>
  <c r="H406" i="5"/>
  <c r="G406" i="5"/>
  <c r="L405" i="5"/>
  <c r="K405" i="5"/>
  <c r="G405" i="5"/>
  <c r="L404" i="5"/>
  <c r="K404" i="5"/>
  <c r="L403" i="5"/>
  <c r="K403" i="5"/>
  <c r="G403" i="5"/>
  <c r="L402" i="5"/>
  <c r="K402" i="5"/>
  <c r="G402" i="5"/>
  <c r="L401" i="5"/>
  <c r="K401" i="5"/>
  <c r="H401" i="5"/>
  <c r="L400" i="5"/>
  <c r="K400" i="5"/>
  <c r="H400" i="5"/>
  <c r="L399" i="5"/>
  <c r="K399" i="5"/>
  <c r="H396" i="5"/>
  <c r="H395" i="5"/>
  <c r="H394" i="5"/>
  <c r="H393" i="5"/>
  <c r="H392" i="5"/>
  <c r="H391" i="5"/>
  <c r="H390" i="5"/>
  <c r="H389" i="5"/>
  <c r="H388" i="5"/>
  <c r="H387" i="5"/>
  <c r="H386" i="5"/>
  <c r="H385" i="5"/>
  <c r="H384" i="5"/>
  <c r="H383" i="5"/>
  <c r="H382" i="5"/>
  <c r="H381" i="5"/>
  <c r="H380" i="5"/>
  <c r="H379" i="5"/>
  <c r="H378" i="5"/>
  <c r="H377" i="5"/>
  <c r="H376" i="5"/>
  <c r="H375" i="5"/>
  <c r="H374" i="5"/>
  <c r="H373" i="5"/>
  <c r="H372" i="5"/>
  <c r="H371" i="5"/>
  <c r="H370" i="5"/>
  <c r="H369" i="5"/>
  <c r="H368" i="5"/>
  <c r="H367" i="5"/>
  <c r="H366" i="5"/>
  <c r="H364" i="5"/>
  <c r="H363" i="5"/>
  <c r="H362" i="5"/>
  <c r="H361" i="5"/>
  <c r="H360" i="5"/>
  <c r="H359" i="5"/>
  <c r="H358" i="5"/>
  <c r="H357" i="5"/>
  <c r="H356" i="5"/>
  <c r="H355" i="5"/>
  <c r="H354" i="5"/>
  <c r="H353" i="5"/>
  <c r="H352" i="5"/>
  <c r="H351" i="5"/>
  <c r="H350" i="5"/>
  <c r="H349" i="5"/>
  <c r="H348" i="5"/>
  <c r="H347" i="5"/>
  <c r="H346" i="5"/>
  <c r="H345" i="5"/>
  <c r="H344" i="5"/>
  <c r="H343" i="5"/>
  <c r="H342" i="5"/>
  <c r="H341" i="5"/>
  <c r="H340" i="5"/>
  <c r="H339" i="5"/>
  <c r="H338" i="5"/>
  <c r="H337" i="5"/>
  <c r="H336" i="5"/>
  <c r="H335" i="5"/>
  <c r="H334" i="5"/>
  <c r="H332" i="5"/>
  <c r="H331" i="5"/>
  <c r="H330" i="5"/>
  <c r="H329" i="5"/>
  <c r="H328" i="5"/>
  <c r="H327" i="5"/>
  <c r="H326" i="5"/>
  <c r="H325" i="5"/>
  <c r="H324" i="5"/>
  <c r="H323" i="5"/>
  <c r="H322" i="5"/>
  <c r="H321" i="5"/>
  <c r="H320" i="5"/>
  <c r="H319" i="5"/>
  <c r="H318" i="5"/>
  <c r="H317" i="5"/>
  <c r="H316" i="5"/>
  <c r="H315" i="5"/>
  <c r="H314" i="5"/>
  <c r="H313" i="5"/>
  <c r="H312" i="5"/>
  <c r="H311" i="5"/>
  <c r="H310" i="5"/>
  <c r="H309" i="5"/>
  <c r="H308" i="5"/>
  <c r="H307" i="5"/>
  <c r="H306" i="5"/>
  <c r="H305" i="5"/>
  <c r="H304" i="5"/>
  <c r="H303" i="5"/>
  <c r="H302" i="5"/>
  <c r="H300" i="5"/>
  <c r="H299" i="5"/>
  <c r="H298" i="5"/>
  <c r="H297" i="5"/>
  <c r="H296" i="5"/>
  <c r="H295" i="5"/>
  <c r="H294" i="5"/>
  <c r="H293" i="5"/>
  <c r="H292" i="5"/>
  <c r="H291" i="5"/>
  <c r="H290" i="5"/>
  <c r="H289" i="5"/>
  <c r="H288" i="5"/>
  <c r="H287" i="5"/>
  <c r="H286" i="5"/>
  <c r="H285" i="5"/>
  <c r="H284" i="5"/>
  <c r="H283" i="5"/>
  <c r="H282" i="5"/>
  <c r="H281" i="5"/>
  <c r="H280" i="5"/>
  <c r="H279" i="5"/>
  <c r="H278" i="5"/>
  <c r="H277" i="5"/>
  <c r="H276" i="5"/>
  <c r="H275" i="5"/>
  <c r="H274" i="5"/>
  <c r="H273" i="5"/>
  <c r="H272" i="5"/>
  <c r="H271" i="5"/>
  <c r="H270" i="5"/>
  <c r="H268" i="5"/>
  <c r="H267" i="5"/>
  <c r="H266" i="5"/>
  <c r="H265" i="5"/>
  <c r="H264" i="5"/>
  <c r="H263" i="5"/>
  <c r="H262" i="5"/>
  <c r="H261" i="5"/>
  <c r="H260" i="5"/>
  <c r="H259" i="5"/>
  <c r="H258" i="5"/>
  <c r="H257" i="5"/>
  <c r="H256" i="5"/>
  <c r="H255" i="5"/>
  <c r="H254" i="5"/>
  <c r="H253" i="5"/>
  <c r="H252" i="5"/>
  <c r="H251" i="5"/>
  <c r="H250" i="5"/>
  <c r="H249" i="5"/>
  <c r="H248" i="5"/>
  <c r="H247" i="5"/>
  <c r="H246" i="5"/>
  <c r="H245" i="5"/>
  <c r="H244" i="5"/>
  <c r="H243" i="5"/>
  <c r="H242" i="5"/>
  <c r="H241" i="5"/>
  <c r="H240" i="5"/>
  <c r="H239" i="5"/>
  <c r="H238" i="5"/>
  <c r="H236" i="5"/>
  <c r="H235" i="5"/>
  <c r="H234" i="5"/>
  <c r="H233" i="5"/>
  <c r="H232" i="5"/>
  <c r="H231" i="5"/>
  <c r="H230" i="5"/>
  <c r="H229" i="5"/>
  <c r="H228" i="5"/>
  <c r="H227" i="5"/>
  <c r="H226" i="5"/>
  <c r="H225" i="5"/>
  <c r="H224" i="5"/>
  <c r="H223" i="5"/>
  <c r="H222" i="5"/>
  <c r="H221" i="5"/>
  <c r="H220" i="5"/>
  <c r="H219" i="5"/>
  <c r="H218" i="5"/>
  <c r="H217" i="5"/>
  <c r="H216" i="5"/>
  <c r="H215" i="5"/>
  <c r="H214" i="5"/>
  <c r="H213" i="5"/>
  <c r="H212" i="5"/>
  <c r="H211" i="5"/>
  <c r="H210" i="5"/>
  <c r="H209" i="5"/>
  <c r="H208" i="5"/>
  <c r="H207" i="5"/>
  <c r="H206" i="5"/>
  <c r="H204" i="5"/>
  <c r="H203" i="5"/>
  <c r="H202" i="5"/>
  <c r="H201" i="5"/>
  <c r="H200" i="5"/>
  <c r="H199" i="5"/>
  <c r="H198" i="5"/>
  <c r="H197" i="5"/>
  <c r="H196" i="5"/>
  <c r="H195" i="5"/>
  <c r="H194" i="5"/>
  <c r="H193" i="5"/>
  <c r="H192" i="5"/>
  <c r="H191" i="5"/>
  <c r="H190" i="5"/>
  <c r="H189" i="5"/>
  <c r="H188" i="5"/>
  <c r="H187" i="5"/>
  <c r="H186" i="5"/>
  <c r="H185" i="5"/>
  <c r="H184" i="5"/>
  <c r="H183" i="5"/>
  <c r="H182" i="5"/>
  <c r="H181" i="5"/>
  <c r="H180" i="5"/>
  <c r="H179" i="5"/>
  <c r="H178" i="5"/>
  <c r="H177" i="5"/>
  <c r="H176" i="5"/>
  <c r="H175" i="5"/>
  <c r="H174" i="5"/>
  <c r="H172" i="5"/>
  <c r="H171" i="5"/>
  <c r="H170" i="5"/>
  <c r="H169" i="5"/>
  <c r="H168" i="5"/>
  <c r="H167" i="5"/>
  <c r="H166" i="5"/>
  <c r="H165" i="5"/>
  <c r="H164" i="5"/>
  <c r="H163" i="5"/>
  <c r="H162" i="5"/>
  <c r="H161" i="5"/>
  <c r="H160" i="5"/>
  <c r="H159" i="5"/>
  <c r="H158" i="5"/>
  <c r="H157" i="5"/>
  <c r="H156" i="5"/>
  <c r="H155" i="5"/>
  <c r="H154" i="5"/>
  <c r="H153" i="5"/>
  <c r="H152" i="5"/>
  <c r="H151" i="5"/>
  <c r="H150" i="5"/>
  <c r="H149" i="5"/>
  <c r="H148" i="5"/>
  <c r="H147" i="5"/>
  <c r="H146" i="5"/>
  <c r="H145" i="5"/>
  <c r="H144" i="5"/>
  <c r="H143" i="5"/>
  <c r="H142" i="5"/>
  <c r="H140" i="5"/>
  <c r="H139" i="5"/>
  <c r="H138" i="5"/>
  <c r="H137" i="5"/>
  <c r="H136" i="5"/>
  <c r="H135" i="5"/>
  <c r="H134" i="5"/>
  <c r="H133" i="5"/>
  <c r="H132" i="5"/>
  <c r="H131" i="5"/>
  <c r="H130" i="5"/>
  <c r="H129" i="5"/>
  <c r="H128" i="5"/>
  <c r="H127" i="5"/>
  <c r="H126" i="5"/>
  <c r="H125" i="5"/>
  <c r="H124" i="5"/>
  <c r="H123" i="5"/>
  <c r="H122" i="5"/>
  <c r="H121" i="5"/>
  <c r="H120" i="5"/>
  <c r="H119" i="5"/>
  <c r="H118" i="5"/>
  <c r="H117" i="5"/>
  <c r="H116" i="5"/>
  <c r="H115" i="5"/>
  <c r="H114" i="5"/>
  <c r="H113" i="5"/>
  <c r="H112" i="5"/>
  <c r="H111" i="5"/>
  <c r="H110" i="5"/>
  <c r="H108" i="5"/>
  <c r="H107" i="5"/>
  <c r="H106" i="5"/>
  <c r="H105" i="5"/>
  <c r="H104" i="5"/>
  <c r="H103" i="5"/>
  <c r="H102" i="5"/>
  <c r="H101" i="5"/>
  <c r="H100" i="5"/>
  <c r="H99" i="5"/>
  <c r="H98" i="5"/>
  <c r="H97" i="5"/>
  <c r="H96" i="5"/>
  <c r="H95" i="5"/>
  <c r="H94" i="5"/>
  <c r="H93" i="5"/>
  <c r="H92" i="5"/>
  <c r="H91" i="5"/>
  <c r="H90" i="5"/>
  <c r="H89" i="5"/>
  <c r="H88" i="5"/>
  <c r="H87" i="5"/>
  <c r="H86" i="5"/>
  <c r="H85" i="5"/>
  <c r="H84" i="5"/>
  <c r="H83" i="5"/>
  <c r="H82" i="5"/>
  <c r="H81" i="5"/>
  <c r="H80" i="5"/>
  <c r="H79" i="5"/>
  <c r="H78" i="5"/>
  <c r="H76" i="5"/>
  <c r="H75" i="5"/>
  <c r="H74" i="5"/>
  <c r="H73" i="5"/>
  <c r="H72" i="5"/>
  <c r="H71" i="5"/>
  <c r="H70" i="5"/>
  <c r="H69" i="5"/>
  <c r="H68" i="5"/>
  <c r="H67" i="5"/>
  <c r="H66" i="5"/>
  <c r="H65" i="5"/>
  <c r="H64" i="5"/>
  <c r="H63" i="5"/>
  <c r="H62" i="5"/>
  <c r="H61" i="5"/>
  <c r="H60" i="5"/>
  <c r="H59" i="5"/>
  <c r="H58" i="5"/>
  <c r="H57" i="5"/>
  <c r="H56" i="5"/>
  <c r="H55" i="5"/>
  <c r="H54" i="5"/>
  <c r="H53" i="5"/>
  <c r="H52" i="5"/>
  <c r="H51" i="5"/>
  <c r="H50" i="5"/>
  <c r="H49" i="5"/>
  <c r="H48" i="5"/>
  <c r="H47" i="5"/>
  <c r="H46" i="5"/>
  <c r="H44" i="5"/>
  <c r="H43" i="5"/>
  <c r="H42" i="5"/>
  <c r="H41" i="5"/>
  <c r="H40" i="5"/>
  <c r="H39" i="5"/>
  <c r="H38" i="5"/>
  <c r="H37" i="5"/>
  <c r="H36" i="5"/>
  <c r="H35" i="5"/>
  <c r="H34" i="5"/>
  <c r="H33" i="5"/>
  <c r="H32" i="5"/>
  <c r="H31" i="5"/>
  <c r="H30" i="5"/>
  <c r="H29" i="5"/>
  <c r="H28" i="5"/>
  <c r="H27" i="5"/>
  <c r="H26" i="5"/>
  <c r="H25" i="5"/>
  <c r="H24" i="5"/>
  <c r="H23" i="5"/>
  <c r="H22" i="5"/>
  <c r="H21" i="5"/>
  <c r="H20" i="5"/>
  <c r="H19" i="5"/>
  <c r="H18" i="5"/>
  <c r="H17" i="5"/>
  <c r="H16" i="5"/>
  <c r="H15" i="5"/>
  <c r="H14" i="5"/>
  <c r="E11" i="5"/>
  <c r="H8" i="5"/>
  <c r="G8" i="5"/>
  <c r="G9" i="5" s="1"/>
  <c r="G6" i="5"/>
  <c r="D3" i="5"/>
  <c r="D2" i="5"/>
  <c r="L39" i="4"/>
  <c r="M36" i="4"/>
  <c r="G33" i="4"/>
  <c r="G32" i="4"/>
  <c r="G29" i="4"/>
  <c r="H28" i="4"/>
  <c r="G28" i="4"/>
  <c r="G27" i="4"/>
  <c r="A27" i="4"/>
  <c r="G26" i="4"/>
  <c r="G25" i="4"/>
  <c r="H24" i="4"/>
  <c r="H23" i="4"/>
  <c r="G20" i="4"/>
  <c r="H20" i="4" s="1"/>
  <c r="G19" i="4"/>
  <c r="H19" i="4" s="1"/>
  <c r="G18" i="4"/>
  <c r="H18" i="4" s="1"/>
  <c r="G17" i="4"/>
  <c r="H17" i="4" s="1"/>
  <c r="G16" i="4"/>
  <c r="H16" i="4" s="1"/>
  <c r="G15" i="4"/>
  <c r="H15" i="4" s="1"/>
  <c r="G14" i="4"/>
  <c r="H14" i="4" s="1"/>
  <c r="G13" i="4"/>
  <c r="H13" i="4" s="1"/>
  <c r="G12" i="4"/>
  <c r="H12" i="4" s="1"/>
  <c r="G11" i="4"/>
  <c r="H11" i="4" s="1"/>
  <c r="G10" i="4"/>
  <c r="H10" i="4" s="1"/>
  <c r="G9" i="4"/>
  <c r="H3" i="4"/>
  <c r="H2" i="4"/>
  <c r="G74" i="3"/>
  <c r="G73" i="3"/>
  <c r="G70" i="3"/>
  <c r="H69" i="3"/>
  <c r="G69" i="3"/>
  <c r="N68" i="3"/>
  <c r="G68" i="3"/>
  <c r="A68" i="3"/>
  <c r="G67" i="3"/>
  <c r="G66" i="3"/>
  <c r="H65" i="3"/>
  <c r="H64" i="3"/>
  <c r="G60" i="3"/>
  <c r="H60" i="3" s="1"/>
  <c r="G59" i="3"/>
  <c r="H59" i="3" s="1"/>
  <c r="G58" i="3"/>
  <c r="H58" i="3" s="1"/>
  <c r="G57" i="3"/>
  <c r="H57" i="3" s="1"/>
  <c r="G56" i="3"/>
  <c r="H56" i="3" s="1"/>
  <c r="G55" i="3"/>
  <c r="H55" i="3" s="1"/>
  <c r="G54" i="3"/>
  <c r="H54" i="3" s="1"/>
  <c r="G53" i="3"/>
  <c r="H53" i="3" s="1"/>
  <c r="G52" i="3"/>
  <c r="H52" i="3" s="1"/>
  <c r="G51" i="3"/>
  <c r="H51" i="3" s="1"/>
  <c r="G50" i="3"/>
  <c r="H50" i="3" s="1"/>
  <c r="G49" i="3"/>
  <c r="H49" i="3" s="1"/>
  <c r="G48" i="3"/>
  <c r="H48" i="3" s="1"/>
  <c r="G47" i="3"/>
  <c r="H47" i="3" s="1"/>
  <c r="G46" i="3"/>
  <c r="H46" i="3" s="1"/>
  <c r="G45" i="3"/>
  <c r="H45" i="3" s="1"/>
  <c r="G44" i="3"/>
  <c r="H44" i="3" s="1"/>
  <c r="G43" i="3"/>
  <c r="H43" i="3" s="1"/>
  <c r="G42" i="3"/>
  <c r="H42" i="3" s="1"/>
  <c r="G41" i="3"/>
  <c r="H41" i="3" s="1"/>
  <c r="G40" i="3"/>
  <c r="H40" i="3" s="1"/>
  <c r="G39" i="3"/>
  <c r="H39" i="3" s="1"/>
  <c r="G38" i="3"/>
  <c r="H38" i="3" s="1"/>
  <c r="G37" i="3"/>
  <c r="H37" i="3" s="1"/>
  <c r="G36" i="3"/>
  <c r="H36" i="3" s="1"/>
  <c r="G35" i="3"/>
  <c r="H35" i="3" s="1"/>
  <c r="G34" i="3"/>
  <c r="H34" i="3" s="1"/>
  <c r="G33" i="3"/>
  <c r="H33" i="3" s="1"/>
  <c r="G32" i="3"/>
  <c r="H32" i="3" s="1"/>
  <c r="G31" i="3"/>
  <c r="H31" i="3" s="1"/>
  <c r="G30" i="3"/>
  <c r="H30" i="3" s="1"/>
  <c r="G29" i="3"/>
  <c r="H29" i="3" s="1"/>
  <c r="G28" i="3"/>
  <c r="H28" i="3" s="1"/>
  <c r="G27" i="3"/>
  <c r="H27" i="3" s="1"/>
  <c r="G26" i="3"/>
  <c r="H26" i="3" s="1"/>
  <c r="G25" i="3"/>
  <c r="H25" i="3" s="1"/>
  <c r="G24" i="3"/>
  <c r="H24" i="3" s="1"/>
  <c r="G23" i="3"/>
  <c r="H23" i="3" s="1"/>
  <c r="G22" i="3"/>
  <c r="H22" i="3" s="1"/>
  <c r="G21" i="3"/>
  <c r="H21" i="3" s="1"/>
  <c r="G20" i="3"/>
  <c r="H20" i="3" s="1"/>
  <c r="G19" i="3"/>
  <c r="H19" i="3" s="1"/>
  <c r="G18" i="3"/>
  <c r="H18" i="3" s="1"/>
  <c r="G17" i="3"/>
  <c r="H17" i="3" s="1"/>
  <c r="G16" i="3"/>
  <c r="H16" i="3" s="1"/>
  <c r="G15" i="3"/>
  <c r="H15" i="3" s="1"/>
  <c r="G14" i="3"/>
  <c r="H14" i="3" s="1"/>
  <c r="G13" i="3"/>
  <c r="H13" i="3" s="1"/>
  <c r="G12" i="3"/>
  <c r="H12" i="3" s="1"/>
  <c r="G11" i="3"/>
  <c r="H11" i="3" s="1"/>
  <c r="G10" i="3"/>
  <c r="H10" i="3" s="1"/>
  <c r="G9" i="3"/>
  <c r="H3" i="3"/>
  <c r="H2" i="3"/>
  <c r="N405" i="2"/>
  <c r="M405" i="2"/>
  <c r="N404" i="2"/>
  <c r="M404" i="2"/>
  <c r="G404" i="2"/>
  <c r="N403" i="2"/>
  <c r="M403" i="2"/>
  <c r="G403" i="2"/>
  <c r="N402" i="2"/>
  <c r="M402" i="2"/>
  <c r="N401" i="2"/>
  <c r="M401" i="2"/>
  <c r="N400" i="2"/>
  <c r="M400" i="2"/>
  <c r="G400" i="2"/>
  <c r="N399" i="2"/>
  <c r="M399" i="2"/>
  <c r="H399" i="2"/>
  <c r="G399" i="2"/>
  <c r="N398" i="2"/>
  <c r="M398" i="2"/>
  <c r="G398" i="2"/>
  <c r="A398" i="2"/>
  <c r="N397" i="2"/>
  <c r="M397" i="2"/>
  <c r="G397" i="2"/>
  <c r="N396" i="2"/>
  <c r="M396" i="2"/>
  <c r="G396" i="2"/>
  <c r="N395" i="2"/>
  <c r="M395" i="2"/>
  <c r="H395" i="2"/>
  <c r="N394" i="2"/>
  <c r="M394" i="2"/>
  <c r="H394" i="2"/>
  <c r="G391" i="2"/>
  <c r="H391" i="2" s="1"/>
  <c r="G390" i="2"/>
  <c r="H390" i="2" s="1"/>
  <c r="G389" i="2"/>
  <c r="H389" i="2" s="1"/>
  <c r="G388" i="2"/>
  <c r="H388" i="2" s="1"/>
  <c r="G387" i="2"/>
  <c r="H387" i="2" s="1"/>
  <c r="G386" i="2"/>
  <c r="H386" i="2" s="1"/>
  <c r="G385" i="2"/>
  <c r="H385" i="2" s="1"/>
  <c r="H384" i="2"/>
  <c r="G384" i="2"/>
  <c r="G383" i="2"/>
  <c r="H383" i="2" s="1"/>
  <c r="G382" i="2"/>
  <c r="H382" i="2" s="1"/>
  <c r="G381" i="2"/>
  <c r="H381" i="2" s="1"/>
  <c r="G380" i="2"/>
  <c r="H380" i="2" s="1"/>
  <c r="G379" i="2"/>
  <c r="H379" i="2" s="1"/>
  <c r="G378" i="2"/>
  <c r="H378" i="2" s="1"/>
  <c r="G377" i="2"/>
  <c r="H377" i="2" s="1"/>
  <c r="G376" i="2"/>
  <c r="H376" i="2" s="1"/>
  <c r="G375" i="2"/>
  <c r="H375" i="2" s="1"/>
  <c r="G374" i="2"/>
  <c r="H374" i="2" s="1"/>
  <c r="G373" i="2"/>
  <c r="H373" i="2" s="1"/>
  <c r="G372" i="2"/>
  <c r="H372" i="2" s="1"/>
  <c r="G371" i="2"/>
  <c r="H371" i="2" s="1"/>
  <c r="G370" i="2"/>
  <c r="H370" i="2" s="1"/>
  <c r="G369" i="2"/>
  <c r="H369" i="2" s="1"/>
  <c r="H368" i="2"/>
  <c r="G368" i="2"/>
  <c r="G367" i="2"/>
  <c r="H367" i="2" s="1"/>
  <c r="G366" i="2"/>
  <c r="H366" i="2" s="1"/>
  <c r="G365" i="2"/>
  <c r="H365" i="2" s="1"/>
  <c r="G364" i="2"/>
  <c r="H364" i="2" s="1"/>
  <c r="G363" i="2"/>
  <c r="H363" i="2" s="1"/>
  <c r="G362" i="2"/>
  <c r="H362" i="2" s="1"/>
  <c r="G361" i="2"/>
  <c r="G359" i="2"/>
  <c r="H359" i="2" s="1"/>
  <c r="G358" i="2"/>
  <c r="H358" i="2" s="1"/>
  <c r="G357" i="2"/>
  <c r="H357" i="2" s="1"/>
  <c r="G356" i="2"/>
  <c r="H356" i="2" s="1"/>
  <c r="G355" i="2"/>
  <c r="H355" i="2" s="1"/>
  <c r="G354" i="2"/>
  <c r="H354" i="2" s="1"/>
  <c r="G353" i="2"/>
  <c r="H353" i="2" s="1"/>
  <c r="G352" i="2"/>
  <c r="H352" i="2" s="1"/>
  <c r="G351" i="2"/>
  <c r="H351" i="2" s="1"/>
  <c r="G350" i="2"/>
  <c r="H350" i="2" s="1"/>
  <c r="G349" i="2"/>
  <c r="H349" i="2" s="1"/>
  <c r="G348" i="2"/>
  <c r="H348" i="2" s="1"/>
  <c r="G347" i="2"/>
  <c r="H347" i="2" s="1"/>
  <c r="G346" i="2"/>
  <c r="H346" i="2" s="1"/>
  <c r="G345" i="2"/>
  <c r="H345" i="2" s="1"/>
  <c r="G344" i="2"/>
  <c r="H344" i="2" s="1"/>
  <c r="H343" i="2"/>
  <c r="G343" i="2"/>
  <c r="G342" i="2"/>
  <c r="H342" i="2" s="1"/>
  <c r="G341" i="2"/>
  <c r="H341" i="2" s="1"/>
  <c r="G340" i="2"/>
  <c r="H340" i="2" s="1"/>
  <c r="G339" i="2"/>
  <c r="H339" i="2" s="1"/>
  <c r="G338" i="2"/>
  <c r="H338" i="2" s="1"/>
  <c r="G337" i="2"/>
  <c r="H337" i="2" s="1"/>
  <c r="G336" i="2"/>
  <c r="H336" i="2" s="1"/>
  <c r="G335" i="2"/>
  <c r="H335" i="2" s="1"/>
  <c r="G334" i="2"/>
  <c r="H334" i="2" s="1"/>
  <c r="G333" i="2"/>
  <c r="H333" i="2" s="1"/>
  <c r="G332" i="2"/>
  <c r="H332" i="2" s="1"/>
  <c r="G331" i="2"/>
  <c r="H331" i="2" s="1"/>
  <c r="G330" i="2"/>
  <c r="H330" i="2" s="1"/>
  <c r="G329" i="2"/>
  <c r="H329" i="2" s="1"/>
  <c r="G327" i="2"/>
  <c r="H327" i="2" s="1"/>
  <c r="G326" i="2"/>
  <c r="H326" i="2" s="1"/>
  <c r="G325" i="2"/>
  <c r="H325" i="2" s="1"/>
  <c r="G324" i="2"/>
  <c r="H324" i="2" s="1"/>
  <c r="G323" i="2"/>
  <c r="H323" i="2" s="1"/>
  <c r="G322" i="2"/>
  <c r="H322" i="2" s="1"/>
  <c r="G321" i="2"/>
  <c r="H321" i="2" s="1"/>
  <c r="G320" i="2"/>
  <c r="H320" i="2" s="1"/>
  <c r="G319" i="2"/>
  <c r="H319" i="2" s="1"/>
  <c r="G318" i="2"/>
  <c r="H318" i="2" s="1"/>
  <c r="G317" i="2"/>
  <c r="H317" i="2" s="1"/>
  <c r="G316" i="2"/>
  <c r="H316" i="2" s="1"/>
  <c r="G315" i="2"/>
  <c r="H315" i="2" s="1"/>
  <c r="G314" i="2"/>
  <c r="H314" i="2" s="1"/>
  <c r="G313" i="2"/>
  <c r="H313" i="2" s="1"/>
  <c r="G312" i="2"/>
  <c r="H312" i="2" s="1"/>
  <c r="G311" i="2"/>
  <c r="H311" i="2" s="1"/>
  <c r="G310" i="2"/>
  <c r="H310" i="2" s="1"/>
  <c r="G309" i="2"/>
  <c r="H309" i="2" s="1"/>
  <c r="G308" i="2"/>
  <c r="H308" i="2" s="1"/>
  <c r="G307" i="2"/>
  <c r="H307" i="2" s="1"/>
  <c r="G306" i="2"/>
  <c r="H306" i="2" s="1"/>
  <c r="G305" i="2"/>
  <c r="H305" i="2" s="1"/>
  <c r="G304" i="2"/>
  <c r="H304" i="2" s="1"/>
  <c r="G303" i="2"/>
  <c r="H303" i="2" s="1"/>
  <c r="G302" i="2"/>
  <c r="H302" i="2" s="1"/>
  <c r="G301" i="2"/>
  <c r="H301" i="2" s="1"/>
  <c r="G300" i="2"/>
  <c r="H300" i="2" s="1"/>
  <c r="G299" i="2"/>
  <c r="H299" i="2" s="1"/>
  <c r="G298" i="2"/>
  <c r="H298" i="2" s="1"/>
  <c r="G297" i="2"/>
  <c r="G295" i="2"/>
  <c r="H295" i="2" s="1"/>
  <c r="G294" i="2"/>
  <c r="H294" i="2" s="1"/>
  <c r="G293" i="2"/>
  <c r="H293" i="2" s="1"/>
  <c r="G292" i="2"/>
  <c r="H292" i="2" s="1"/>
  <c r="G291" i="2"/>
  <c r="H291" i="2" s="1"/>
  <c r="G290" i="2"/>
  <c r="H290" i="2" s="1"/>
  <c r="G289" i="2"/>
  <c r="H289" i="2" s="1"/>
  <c r="G288" i="2"/>
  <c r="H288" i="2" s="1"/>
  <c r="G287" i="2"/>
  <c r="H287" i="2" s="1"/>
  <c r="G286" i="2"/>
  <c r="H286" i="2" s="1"/>
  <c r="G285" i="2"/>
  <c r="H285" i="2" s="1"/>
  <c r="G284" i="2"/>
  <c r="H284" i="2" s="1"/>
  <c r="G283" i="2"/>
  <c r="H283" i="2" s="1"/>
  <c r="G282" i="2"/>
  <c r="H282" i="2" s="1"/>
  <c r="G281" i="2"/>
  <c r="H281" i="2" s="1"/>
  <c r="G280" i="2"/>
  <c r="H280" i="2" s="1"/>
  <c r="G279" i="2"/>
  <c r="H279" i="2" s="1"/>
  <c r="G278" i="2"/>
  <c r="H278" i="2" s="1"/>
  <c r="G277" i="2"/>
  <c r="H277" i="2" s="1"/>
  <c r="G276" i="2"/>
  <c r="H276" i="2" s="1"/>
  <c r="G275" i="2"/>
  <c r="H275" i="2" s="1"/>
  <c r="G274" i="2"/>
  <c r="H274" i="2" s="1"/>
  <c r="G273" i="2"/>
  <c r="H273" i="2" s="1"/>
  <c r="G272" i="2"/>
  <c r="H272" i="2" s="1"/>
  <c r="G271" i="2"/>
  <c r="H271" i="2" s="1"/>
  <c r="G270" i="2"/>
  <c r="H270" i="2" s="1"/>
  <c r="G269" i="2"/>
  <c r="H269" i="2" s="1"/>
  <c r="G268" i="2"/>
  <c r="H268" i="2" s="1"/>
  <c r="G267" i="2"/>
  <c r="H267" i="2" s="1"/>
  <c r="G266" i="2"/>
  <c r="H266" i="2" s="1"/>
  <c r="G265" i="2"/>
  <c r="G263" i="2"/>
  <c r="H263" i="2" s="1"/>
  <c r="G262" i="2"/>
  <c r="H262" i="2" s="1"/>
  <c r="G261" i="2"/>
  <c r="H261" i="2" s="1"/>
  <c r="G260" i="2"/>
  <c r="H260" i="2" s="1"/>
  <c r="G259" i="2"/>
  <c r="H259" i="2" s="1"/>
  <c r="G258" i="2"/>
  <c r="H258" i="2" s="1"/>
  <c r="G257" i="2"/>
  <c r="H257" i="2" s="1"/>
  <c r="G256" i="2"/>
  <c r="H256" i="2" s="1"/>
  <c r="G255" i="2"/>
  <c r="H255" i="2" s="1"/>
  <c r="G254" i="2"/>
  <c r="H254" i="2" s="1"/>
  <c r="G253" i="2"/>
  <c r="H253" i="2" s="1"/>
  <c r="G252" i="2"/>
  <c r="H252" i="2" s="1"/>
  <c r="G251" i="2"/>
  <c r="H251" i="2" s="1"/>
  <c r="G250" i="2"/>
  <c r="H250" i="2" s="1"/>
  <c r="G249" i="2"/>
  <c r="H249" i="2" s="1"/>
  <c r="G248" i="2"/>
  <c r="H248" i="2" s="1"/>
  <c r="G247" i="2"/>
  <c r="H247" i="2" s="1"/>
  <c r="G246" i="2"/>
  <c r="H246" i="2" s="1"/>
  <c r="G245" i="2"/>
  <c r="H245" i="2" s="1"/>
  <c r="G244" i="2"/>
  <c r="H244" i="2" s="1"/>
  <c r="G243" i="2"/>
  <c r="H243" i="2" s="1"/>
  <c r="G242" i="2"/>
  <c r="H242" i="2" s="1"/>
  <c r="G241" i="2"/>
  <c r="H241" i="2" s="1"/>
  <c r="G240" i="2"/>
  <c r="H240" i="2" s="1"/>
  <c r="G239" i="2"/>
  <c r="H239" i="2" s="1"/>
  <c r="G238" i="2"/>
  <c r="H238" i="2" s="1"/>
  <c r="G237" i="2"/>
  <c r="H237" i="2" s="1"/>
  <c r="G236" i="2"/>
  <c r="H236" i="2" s="1"/>
  <c r="G235" i="2"/>
  <c r="H235" i="2" s="1"/>
  <c r="G234" i="2"/>
  <c r="H234" i="2" s="1"/>
  <c r="G233" i="2"/>
  <c r="G231" i="2"/>
  <c r="H231" i="2" s="1"/>
  <c r="G230" i="2"/>
  <c r="H230" i="2" s="1"/>
  <c r="G229" i="2"/>
  <c r="H229" i="2" s="1"/>
  <c r="G228" i="2"/>
  <c r="H228" i="2" s="1"/>
  <c r="G227" i="2"/>
  <c r="H227" i="2" s="1"/>
  <c r="G226" i="2"/>
  <c r="H226" i="2" s="1"/>
  <c r="G225" i="2"/>
  <c r="H225" i="2" s="1"/>
  <c r="G224" i="2"/>
  <c r="H224" i="2" s="1"/>
  <c r="G223" i="2"/>
  <c r="H223" i="2" s="1"/>
  <c r="G222" i="2"/>
  <c r="H222" i="2" s="1"/>
  <c r="G221" i="2"/>
  <c r="H221" i="2" s="1"/>
  <c r="G220" i="2"/>
  <c r="H220" i="2" s="1"/>
  <c r="G219" i="2"/>
  <c r="H219" i="2" s="1"/>
  <c r="G218" i="2"/>
  <c r="H218" i="2" s="1"/>
  <c r="G217" i="2"/>
  <c r="H217" i="2" s="1"/>
  <c r="G216" i="2"/>
  <c r="H216" i="2" s="1"/>
  <c r="G215" i="2"/>
  <c r="H215" i="2" s="1"/>
  <c r="G214" i="2"/>
  <c r="H214" i="2" s="1"/>
  <c r="G213" i="2"/>
  <c r="H213" i="2" s="1"/>
  <c r="G212" i="2"/>
  <c r="H212" i="2" s="1"/>
  <c r="G211" i="2"/>
  <c r="H211" i="2" s="1"/>
  <c r="G210" i="2"/>
  <c r="H210" i="2" s="1"/>
  <c r="G209" i="2"/>
  <c r="H209" i="2" s="1"/>
  <c r="G208" i="2"/>
  <c r="H208" i="2" s="1"/>
  <c r="G207" i="2"/>
  <c r="H207" i="2" s="1"/>
  <c r="G206" i="2"/>
  <c r="H206" i="2" s="1"/>
  <c r="G205" i="2"/>
  <c r="H205" i="2" s="1"/>
  <c r="G204" i="2"/>
  <c r="H204" i="2" s="1"/>
  <c r="G203" i="2"/>
  <c r="H203" i="2" s="1"/>
  <c r="G202" i="2"/>
  <c r="H202" i="2" s="1"/>
  <c r="G201" i="2"/>
  <c r="H201" i="2" s="1"/>
  <c r="G199" i="2"/>
  <c r="H199" i="2" s="1"/>
  <c r="G198" i="2"/>
  <c r="H198" i="2" s="1"/>
  <c r="G197" i="2"/>
  <c r="H197" i="2" s="1"/>
  <c r="G196" i="2"/>
  <c r="H196" i="2" s="1"/>
  <c r="G195" i="2"/>
  <c r="H195" i="2" s="1"/>
  <c r="G194" i="2"/>
  <c r="H194" i="2" s="1"/>
  <c r="G193" i="2"/>
  <c r="H193" i="2" s="1"/>
  <c r="G192" i="2"/>
  <c r="H192" i="2" s="1"/>
  <c r="G191" i="2"/>
  <c r="H191" i="2" s="1"/>
  <c r="G190" i="2"/>
  <c r="H190" i="2" s="1"/>
  <c r="G189" i="2"/>
  <c r="H189" i="2" s="1"/>
  <c r="G188" i="2"/>
  <c r="H188" i="2" s="1"/>
  <c r="G187" i="2"/>
  <c r="H187" i="2" s="1"/>
  <c r="G186" i="2"/>
  <c r="H186" i="2" s="1"/>
  <c r="G185" i="2"/>
  <c r="H185" i="2" s="1"/>
  <c r="G184" i="2"/>
  <c r="H184" i="2" s="1"/>
  <c r="G183" i="2"/>
  <c r="H183" i="2" s="1"/>
  <c r="G182" i="2"/>
  <c r="H182" i="2" s="1"/>
  <c r="G181" i="2"/>
  <c r="H181" i="2" s="1"/>
  <c r="G180" i="2"/>
  <c r="H180" i="2" s="1"/>
  <c r="G179" i="2"/>
  <c r="H179" i="2" s="1"/>
  <c r="G178" i="2"/>
  <c r="H178" i="2" s="1"/>
  <c r="G177" i="2"/>
  <c r="H177" i="2" s="1"/>
  <c r="G176" i="2"/>
  <c r="H176" i="2" s="1"/>
  <c r="G175" i="2"/>
  <c r="H175" i="2" s="1"/>
  <c r="G174" i="2"/>
  <c r="H174" i="2" s="1"/>
  <c r="G173" i="2"/>
  <c r="H173" i="2" s="1"/>
  <c r="G172" i="2"/>
  <c r="H172" i="2" s="1"/>
  <c r="G171" i="2"/>
  <c r="H171" i="2" s="1"/>
  <c r="G170" i="2"/>
  <c r="H170" i="2" s="1"/>
  <c r="G169" i="2"/>
  <c r="G167" i="2"/>
  <c r="H167" i="2" s="1"/>
  <c r="G166" i="2"/>
  <c r="H166" i="2" s="1"/>
  <c r="G165" i="2"/>
  <c r="H165" i="2" s="1"/>
  <c r="G164" i="2"/>
  <c r="H164" i="2" s="1"/>
  <c r="G163" i="2"/>
  <c r="H163" i="2" s="1"/>
  <c r="G162" i="2"/>
  <c r="H162" i="2" s="1"/>
  <c r="G161" i="2"/>
  <c r="H161" i="2" s="1"/>
  <c r="G160" i="2"/>
  <c r="H160" i="2" s="1"/>
  <c r="G159" i="2"/>
  <c r="H159" i="2" s="1"/>
  <c r="G158" i="2"/>
  <c r="H158" i="2" s="1"/>
  <c r="G157" i="2"/>
  <c r="H157" i="2" s="1"/>
  <c r="G156" i="2"/>
  <c r="H156" i="2" s="1"/>
  <c r="G155" i="2"/>
  <c r="H155" i="2" s="1"/>
  <c r="G154" i="2"/>
  <c r="H154" i="2" s="1"/>
  <c r="G153" i="2"/>
  <c r="G152" i="2"/>
  <c r="H152" i="2" s="1"/>
  <c r="G151" i="2"/>
  <c r="H151" i="2" s="1"/>
  <c r="G150" i="2"/>
  <c r="H150" i="2" s="1"/>
  <c r="G149" i="2"/>
  <c r="H149" i="2" s="1"/>
  <c r="G148" i="2"/>
  <c r="H148" i="2" s="1"/>
  <c r="G147" i="2"/>
  <c r="H147" i="2" s="1"/>
  <c r="G146" i="2"/>
  <c r="H146" i="2" s="1"/>
  <c r="G145" i="2"/>
  <c r="H145" i="2" s="1"/>
  <c r="G144" i="2"/>
  <c r="H144" i="2" s="1"/>
  <c r="G143" i="2"/>
  <c r="H143" i="2" s="1"/>
  <c r="G142" i="2"/>
  <c r="H142" i="2" s="1"/>
  <c r="G141" i="2"/>
  <c r="H141" i="2" s="1"/>
  <c r="G140" i="2"/>
  <c r="H140" i="2" s="1"/>
  <c r="G139" i="2"/>
  <c r="H139" i="2" s="1"/>
  <c r="G138" i="2"/>
  <c r="H138" i="2" s="1"/>
  <c r="H137" i="2"/>
  <c r="G137" i="2"/>
  <c r="G135" i="2"/>
  <c r="H135" i="2" s="1"/>
  <c r="G134" i="2"/>
  <c r="H134" i="2" s="1"/>
  <c r="G133" i="2"/>
  <c r="H133" i="2" s="1"/>
  <c r="G132" i="2"/>
  <c r="H132" i="2" s="1"/>
  <c r="G131" i="2"/>
  <c r="H131" i="2" s="1"/>
  <c r="G130" i="2"/>
  <c r="H130" i="2" s="1"/>
  <c r="G129" i="2"/>
  <c r="H129" i="2" s="1"/>
  <c r="H128" i="2"/>
  <c r="G128" i="2"/>
  <c r="G127" i="2"/>
  <c r="H127" i="2" s="1"/>
  <c r="G126" i="2"/>
  <c r="H126" i="2" s="1"/>
  <c r="G125" i="2"/>
  <c r="H125" i="2" s="1"/>
  <c r="G124" i="2"/>
  <c r="H124" i="2" s="1"/>
  <c r="G123" i="2"/>
  <c r="H123" i="2" s="1"/>
  <c r="G122" i="2"/>
  <c r="H122" i="2" s="1"/>
  <c r="G121" i="2"/>
  <c r="H121" i="2" s="1"/>
  <c r="G120" i="2"/>
  <c r="H120" i="2" s="1"/>
  <c r="G119" i="2"/>
  <c r="H119" i="2" s="1"/>
  <c r="G118" i="2"/>
  <c r="H118" i="2" s="1"/>
  <c r="G117" i="2"/>
  <c r="H117" i="2" s="1"/>
  <c r="G116" i="2"/>
  <c r="H116" i="2" s="1"/>
  <c r="G115" i="2"/>
  <c r="H115" i="2" s="1"/>
  <c r="G114" i="2"/>
  <c r="H114" i="2" s="1"/>
  <c r="G113" i="2"/>
  <c r="H113" i="2" s="1"/>
  <c r="H112" i="2"/>
  <c r="G112" i="2"/>
  <c r="G111" i="2"/>
  <c r="H111" i="2" s="1"/>
  <c r="G110" i="2"/>
  <c r="H110" i="2" s="1"/>
  <c r="G109" i="2"/>
  <c r="H109" i="2" s="1"/>
  <c r="G108" i="2"/>
  <c r="H108" i="2" s="1"/>
  <c r="G107" i="2"/>
  <c r="H107" i="2" s="1"/>
  <c r="G106" i="2"/>
  <c r="H106" i="2" s="1"/>
  <c r="G105" i="2"/>
  <c r="H105" i="2" s="1"/>
  <c r="G103" i="2"/>
  <c r="H103" i="2" s="1"/>
  <c r="G102" i="2"/>
  <c r="H102" i="2" s="1"/>
  <c r="G101" i="2"/>
  <c r="H101" i="2" s="1"/>
  <c r="G100" i="2"/>
  <c r="H100" i="2" s="1"/>
  <c r="G99" i="2"/>
  <c r="H99" i="2" s="1"/>
  <c r="G98" i="2"/>
  <c r="H98" i="2" s="1"/>
  <c r="G97" i="2"/>
  <c r="H97" i="2" s="1"/>
  <c r="G96" i="2"/>
  <c r="H96" i="2" s="1"/>
  <c r="G95" i="2"/>
  <c r="H95" i="2" s="1"/>
  <c r="G94" i="2"/>
  <c r="H94" i="2" s="1"/>
  <c r="G93" i="2"/>
  <c r="H93" i="2" s="1"/>
  <c r="G92" i="2"/>
  <c r="H92" i="2" s="1"/>
  <c r="G91" i="2"/>
  <c r="H91" i="2" s="1"/>
  <c r="G90" i="2"/>
  <c r="H90" i="2" s="1"/>
  <c r="G89" i="2"/>
  <c r="H89" i="2" s="1"/>
  <c r="G88" i="2"/>
  <c r="H88" i="2" s="1"/>
  <c r="H87" i="2"/>
  <c r="G87" i="2"/>
  <c r="G86" i="2"/>
  <c r="H86" i="2" s="1"/>
  <c r="G85" i="2"/>
  <c r="H85" i="2" s="1"/>
  <c r="G84" i="2"/>
  <c r="H84" i="2" s="1"/>
  <c r="G83" i="2"/>
  <c r="H83" i="2" s="1"/>
  <c r="G82" i="2"/>
  <c r="H82" i="2" s="1"/>
  <c r="G81" i="2"/>
  <c r="H81" i="2" s="1"/>
  <c r="G80" i="2"/>
  <c r="H80" i="2" s="1"/>
  <c r="G79" i="2"/>
  <c r="H79" i="2" s="1"/>
  <c r="G78" i="2"/>
  <c r="H78" i="2" s="1"/>
  <c r="G77" i="2"/>
  <c r="H77" i="2" s="1"/>
  <c r="G76" i="2"/>
  <c r="H76" i="2" s="1"/>
  <c r="G75" i="2"/>
  <c r="H75" i="2" s="1"/>
  <c r="G74" i="2"/>
  <c r="H74" i="2" s="1"/>
  <c r="G73" i="2"/>
  <c r="G71" i="2"/>
  <c r="H71" i="2" s="1"/>
  <c r="H70" i="2"/>
  <c r="G70" i="2"/>
  <c r="G69" i="2"/>
  <c r="H69" i="2" s="1"/>
  <c r="G68" i="2"/>
  <c r="H68" i="2" s="1"/>
  <c r="G67" i="2"/>
  <c r="H67" i="2" s="1"/>
  <c r="G66" i="2"/>
  <c r="H66" i="2" s="1"/>
  <c r="G65" i="2"/>
  <c r="H65" i="2" s="1"/>
  <c r="G64" i="2"/>
  <c r="H64" i="2" s="1"/>
  <c r="G63" i="2"/>
  <c r="H63" i="2" s="1"/>
  <c r="H62" i="2"/>
  <c r="G62" i="2"/>
  <c r="G61" i="2"/>
  <c r="H61" i="2" s="1"/>
  <c r="G60" i="2"/>
  <c r="H60" i="2" s="1"/>
  <c r="G59" i="2"/>
  <c r="H59" i="2" s="1"/>
  <c r="G58" i="2"/>
  <c r="H58" i="2" s="1"/>
  <c r="G57" i="2"/>
  <c r="H57" i="2" s="1"/>
  <c r="G56" i="2"/>
  <c r="H56" i="2" s="1"/>
  <c r="G55" i="2"/>
  <c r="H55" i="2" s="1"/>
  <c r="G54" i="2"/>
  <c r="H54" i="2" s="1"/>
  <c r="G53" i="2"/>
  <c r="H53" i="2" s="1"/>
  <c r="G52" i="2"/>
  <c r="H52" i="2" s="1"/>
  <c r="G51" i="2"/>
  <c r="H51" i="2" s="1"/>
  <c r="G50" i="2"/>
  <c r="H50" i="2" s="1"/>
  <c r="G49" i="2"/>
  <c r="H49" i="2" s="1"/>
  <c r="G48" i="2"/>
  <c r="H48" i="2" s="1"/>
  <c r="G47" i="2"/>
  <c r="H47" i="2" s="1"/>
  <c r="H46" i="2"/>
  <c r="G46" i="2"/>
  <c r="G45" i="2"/>
  <c r="H45" i="2" s="1"/>
  <c r="G44" i="2"/>
  <c r="H44" i="2" s="1"/>
  <c r="G43" i="2"/>
  <c r="H43" i="2" s="1"/>
  <c r="G42" i="2"/>
  <c r="H42" i="2" s="1"/>
  <c r="G41" i="2"/>
  <c r="G39" i="2"/>
  <c r="H39" i="2" s="1"/>
  <c r="G38" i="2"/>
  <c r="H38" i="2" s="1"/>
  <c r="G37" i="2"/>
  <c r="H37" i="2" s="1"/>
  <c r="G36" i="2"/>
  <c r="H36" i="2" s="1"/>
  <c r="G35" i="2"/>
  <c r="H35" i="2" s="1"/>
  <c r="G34" i="2"/>
  <c r="H34" i="2" s="1"/>
  <c r="G33" i="2"/>
  <c r="H33" i="2" s="1"/>
  <c r="G32" i="2"/>
  <c r="H32" i="2" s="1"/>
  <c r="G31" i="2"/>
  <c r="H31" i="2" s="1"/>
  <c r="G30" i="2"/>
  <c r="H30" i="2" s="1"/>
  <c r="G29" i="2"/>
  <c r="H29" i="2" s="1"/>
  <c r="G28" i="2"/>
  <c r="H28" i="2" s="1"/>
  <c r="H27" i="2"/>
  <c r="G27" i="2"/>
  <c r="G26" i="2"/>
  <c r="H26" i="2" s="1"/>
  <c r="G25" i="2"/>
  <c r="H25" i="2" s="1"/>
  <c r="G24" i="2"/>
  <c r="H24" i="2" s="1"/>
  <c r="G23" i="2"/>
  <c r="H23" i="2" s="1"/>
  <c r="G22" i="2"/>
  <c r="H22" i="2" s="1"/>
  <c r="G21" i="2"/>
  <c r="H21" i="2" s="1"/>
  <c r="G20" i="2"/>
  <c r="H20" i="2" s="1"/>
  <c r="G19" i="2"/>
  <c r="H19" i="2" s="1"/>
  <c r="G18" i="2"/>
  <c r="H18" i="2" s="1"/>
  <c r="G17" i="2"/>
  <c r="H17" i="2" s="1"/>
  <c r="G16" i="2"/>
  <c r="H16" i="2" s="1"/>
  <c r="G15" i="2"/>
  <c r="H15" i="2" s="1"/>
  <c r="G14" i="2"/>
  <c r="H14" i="2" s="1"/>
  <c r="G13" i="2"/>
  <c r="H13" i="2" s="1"/>
  <c r="G12" i="2"/>
  <c r="H12" i="2" s="1"/>
  <c r="G11" i="2"/>
  <c r="H11" i="2" s="1"/>
  <c r="G10" i="2"/>
  <c r="H10" i="2" s="1"/>
  <c r="G9" i="2"/>
  <c r="H3" i="2"/>
  <c r="H2" i="2"/>
  <c r="K39" i="1"/>
  <c r="K32" i="1"/>
  <c r="K29" i="1"/>
  <c r="K22" i="1"/>
  <c r="K20" i="1"/>
  <c r="K16" i="1"/>
  <c r="K13" i="1"/>
  <c r="M37" i="4" l="1"/>
  <c r="F16" i="7"/>
  <c r="G9" i="7"/>
  <c r="F20" i="7"/>
  <c r="F19" i="6"/>
  <c r="F31" i="6"/>
  <c r="F35" i="6"/>
  <c r="F15" i="6"/>
  <c r="L396" i="2"/>
  <c r="O398" i="2"/>
  <c r="L401" i="2"/>
  <c r="F23" i="7"/>
  <c r="O402" i="2"/>
  <c r="F18" i="7"/>
  <c r="F14" i="7"/>
  <c r="F23" i="6"/>
  <c r="F19" i="7"/>
  <c r="M39" i="7"/>
  <c r="G77" i="6"/>
  <c r="M39" i="6" s="1"/>
  <c r="F15" i="7"/>
  <c r="F24" i="7"/>
  <c r="F39" i="6"/>
  <c r="H73" i="2"/>
  <c r="F27" i="6"/>
  <c r="F22" i="7"/>
  <c r="F396" i="5"/>
  <c r="F392" i="5"/>
  <c r="F388" i="5"/>
  <c r="F384" i="5"/>
  <c r="F380" i="5"/>
  <c r="F376" i="5"/>
  <c r="F372" i="5"/>
  <c r="F368" i="5"/>
  <c r="F363" i="5"/>
  <c r="F359" i="5"/>
  <c r="F355" i="5"/>
  <c r="F351" i="5"/>
  <c r="F347" i="5"/>
  <c r="F343" i="5"/>
  <c r="F339" i="5"/>
  <c r="F335" i="5"/>
  <c r="F330" i="5"/>
  <c r="F326" i="5"/>
  <c r="F322" i="5"/>
  <c r="F318" i="5"/>
  <c r="F314" i="5"/>
  <c r="F310" i="5"/>
  <c r="F306" i="5"/>
  <c r="F302" i="5"/>
  <c r="F297" i="5"/>
  <c r="F293" i="5"/>
  <c r="F289" i="5"/>
  <c r="F285" i="5"/>
  <c r="F281" i="5"/>
  <c r="F277" i="5"/>
  <c r="F273" i="5"/>
  <c r="F268" i="5"/>
  <c r="F264" i="5"/>
  <c r="F260" i="5"/>
  <c r="F256" i="5"/>
  <c r="F252" i="5"/>
  <c r="F248" i="5"/>
  <c r="F244" i="5"/>
  <c r="F240" i="5"/>
  <c r="F235" i="5"/>
  <c r="F231" i="5"/>
  <c r="F227" i="5"/>
  <c r="F223" i="5"/>
  <c r="F219" i="5"/>
  <c r="F215" i="5"/>
  <c r="F211" i="5"/>
  <c r="F207" i="5"/>
  <c r="F202" i="5"/>
  <c r="F198" i="5"/>
  <c r="F194" i="5"/>
  <c r="F190" i="5"/>
  <c r="F186" i="5"/>
  <c r="F182" i="5"/>
  <c r="F178" i="5"/>
  <c r="F174" i="5"/>
  <c r="F169" i="5"/>
  <c r="F165" i="5"/>
  <c r="F161" i="5"/>
  <c r="F157" i="5"/>
  <c r="F153" i="5"/>
  <c r="F149" i="5"/>
  <c r="F145" i="5"/>
  <c r="F140" i="5"/>
  <c r="F136" i="5"/>
  <c r="F132" i="5"/>
  <c r="F128" i="5"/>
  <c r="F124" i="5"/>
  <c r="F120" i="5"/>
  <c r="F116" i="5"/>
  <c r="F112" i="5"/>
  <c r="F107" i="5"/>
  <c r="F103" i="5"/>
  <c r="F99" i="5"/>
  <c r="F95" i="5"/>
  <c r="F91" i="5"/>
  <c r="F87" i="5"/>
  <c r="F395" i="5"/>
  <c r="F391" i="5"/>
  <c r="F387" i="5"/>
  <c r="F383" i="5"/>
  <c r="F379" i="5"/>
  <c r="F375" i="5"/>
  <c r="F371" i="5"/>
  <c r="F367" i="5"/>
  <c r="F362" i="5"/>
  <c r="F358" i="5"/>
  <c r="F354" i="5"/>
  <c r="F350" i="5"/>
  <c r="F346" i="5"/>
  <c r="F342" i="5"/>
  <c r="F338" i="5"/>
  <c r="F334" i="5"/>
  <c r="F329" i="5"/>
  <c r="F325" i="5"/>
  <c r="F321" i="5"/>
  <c r="F317" i="5"/>
  <c r="F313" i="5"/>
  <c r="F309" i="5"/>
  <c r="F305" i="5"/>
  <c r="F300" i="5"/>
  <c r="F296" i="5"/>
  <c r="F292" i="5"/>
  <c r="F288" i="5"/>
  <c r="F284" i="5"/>
  <c r="F280" i="5"/>
  <c r="F276" i="5"/>
  <c r="F272" i="5"/>
  <c r="F267" i="5"/>
  <c r="F263" i="5"/>
  <c r="F259" i="5"/>
  <c r="F255" i="5"/>
  <c r="F251" i="5"/>
  <c r="F247" i="5"/>
  <c r="F243" i="5"/>
  <c r="F239" i="5"/>
  <c r="F234" i="5"/>
  <c r="F230" i="5"/>
  <c r="F226" i="5"/>
  <c r="F222" i="5"/>
  <c r="F218" i="5"/>
  <c r="F214" i="5"/>
  <c r="F210" i="5"/>
  <c r="F206" i="5"/>
  <c r="F201" i="5"/>
  <c r="F197" i="5"/>
  <c r="F193" i="5"/>
  <c r="F189" i="5"/>
  <c r="F185" i="5"/>
  <c r="F181" i="5"/>
  <c r="F177" i="5"/>
  <c r="F172" i="5"/>
  <c r="F168" i="5"/>
  <c r="F164" i="5"/>
  <c r="F160" i="5"/>
  <c r="F156" i="5"/>
  <c r="F152" i="5"/>
  <c r="F148" i="5"/>
  <c r="F144" i="5"/>
  <c r="F139" i="5"/>
  <c r="F135" i="5"/>
  <c r="F131" i="5"/>
  <c r="F127" i="5"/>
  <c r="F123" i="5"/>
  <c r="F119" i="5"/>
  <c r="F115" i="5"/>
  <c r="F111" i="5"/>
  <c r="F106" i="5"/>
  <c r="F102" i="5"/>
  <c r="F98" i="5"/>
  <c r="F94" i="5"/>
  <c r="F90" i="5"/>
  <c r="F86" i="5"/>
  <c r="F394" i="5"/>
  <c r="F390" i="5"/>
  <c r="F386" i="5"/>
  <c r="F382" i="5"/>
  <c r="F378" i="5"/>
  <c r="F374" i="5"/>
  <c r="F370" i="5"/>
  <c r="F366" i="5"/>
  <c r="F361" i="5"/>
  <c r="F357" i="5"/>
  <c r="F353" i="5"/>
  <c r="F349" i="5"/>
  <c r="F345" i="5"/>
  <c r="F341" i="5"/>
  <c r="F337" i="5"/>
  <c r="F332" i="5"/>
  <c r="F328" i="5"/>
  <c r="F324" i="5"/>
  <c r="F320" i="5"/>
  <c r="F316" i="5"/>
  <c r="F312" i="5"/>
  <c r="F308" i="5"/>
  <c r="F304" i="5"/>
  <c r="F299" i="5"/>
  <c r="F295" i="5"/>
  <c r="F291" i="5"/>
  <c r="F287" i="5"/>
  <c r="F283" i="5"/>
  <c r="F279" i="5"/>
  <c r="F275" i="5"/>
  <c r="F271" i="5"/>
  <c r="F266" i="5"/>
  <c r="F262" i="5"/>
  <c r="F258" i="5"/>
  <c r="F254" i="5"/>
  <c r="F250" i="5"/>
  <c r="F246" i="5"/>
  <c r="F242" i="5"/>
  <c r="F238" i="5"/>
  <c r="F233" i="5"/>
  <c r="F229" i="5"/>
  <c r="F225" i="5"/>
  <c r="F221" i="5"/>
  <c r="F217" i="5"/>
  <c r="F213" i="5"/>
  <c r="F209" i="5"/>
  <c r="F204" i="5"/>
  <c r="F200" i="5"/>
  <c r="F196" i="5"/>
  <c r="F192" i="5"/>
  <c r="F188" i="5"/>
  <c r="F184" i="5"/>
  <c r="F180" i="5"/>
  <c r="F176" i="5"/>
  <c r="F171" i="5"/>
  <c r="F167" i="5"/>
  <c r="F163" i="5"/>
  <c r="F159" i="5"/>
  <c r="F155" i="5"/>
  <c r="F151" i="5"/>
  <c r="F147" i="5"/>
  <c r="F143" i="5"/>
  <c r="F138" i="5"/>
  <c r="F134" i="5"/>
  <c r="F130" i="5"/>
  <c r="F126" i="5"/>
  <c r="F122" i="5"/>
  <c r="F118" i="5"/>
  <c r="F114" i="5"/>
  <c r="F110" i="5"/>
  <c r="F105" i="5"/>
  <c r="F101" i="5"/>
  <c r="F97" i="5"/>
  <c r="F93" i="5"/>
  <c r="F89" i="5"/>
  <c r="G408" i="5"/>
  <c r="F393" i="5"/>
  <c r="F389" i="5"/>
  <c r="F385" i="5"/>
  <c r="F381" i="5"/>
  <c r="F377" i="5"/>
  <c r="F373" i="5"/>
  <c r="F369" i="5"/>
  <c r="F364" i="5"/>
  <c r="F360" i="5"/>
  <c r="F356" i="5"/>
  <c r="F352" i="5"/>
  <c r="F348" i="5"/>
  <c r="F344" i="5"/>
  <c r="F340" i="5"/>
  <c r="F336" i="5"/>
  <c r="F331" i="5"/>
  <c r="F327" i="5"/>
  <c r="F323" i="5"/>
  <c r="F319" i="5"/>
  <c r="F315" i="5"/>
  <c r="F311" i="5"/>
  <c r="F307" i="5"/>
  <c r="F303" i="5"/>
  <c r="F298" i="5"/>
  <c r="F294" i="5"/>
  <c r="F290" i="5"/>
  <c r="F286" i="5"/>
  <c r="F282" i="5"/>
  <c r="F278" i="5"/>
  <c r="F274" i="5"/>
  <c r="F270" i="5"/>
  <c r="F265" i="5"/>
  <c r="F261" i="5"/>
  <c r="F257" i="5"/>
  <c r="F253" i="5"/>
  <c r="F249" i="5"/>
  <c r="F245" i="5"/>
  <c r="F241" i="5"/>
  <c r="F236" i="5"/>
  <c r="F232" i="5"/>
  <c r="F228" i="5"/>
  <c r="F224" i="5"/>
  <c r="F220" i="5"/>
  <c r="F216" i="5"/>
  <c r="F212" i="5"/>
  <c r="F208" i="5"/>
  <c r="F203" i="5"/>
  <c r="F199" i="5"/>
  <c r="F195" i="5"/>
  <c r="F191" i="5"/>
  <c r="F187" i="5"/>
  <c r="F183" i="5"/>
  <c r="F179" i="5"/>
  <c r="F175" i="5"/>
  <c r="F170" i="5"/>
  <c r="F166" i="5"/>
  <c r="F162" i="5"/>
  <c r="F158" i="5"/>
  <c r="F154" i="5"/>
  <c r="F150" i="5"/>
  <c r="F146" i="5"/>
  <c r="F142" i="5"/>
  <c r="F137" i="5"/>
  <c r="F133" i="5"/>
  <c r="F129" i="5"/>
  <c r="F125" i="5"/>
  <c r="F121" i="5"/>
  <c r="F117" i="5"/>
  <c r="F113" i="5"/>
  <c r="F108" i="5"/>
  <c r="F104" i="5"/>
  <c r="F100" i="5"/>
  <c r="F96" i="5"/>
  <c r="F92" i="5"/>
  <c r="F88" i="5"/>
  <c r="F85" i="5"/>
  <c r="F81" i="5"/>
  <c r="F76" i="5"/>
  <c r="F72" i="5"/>
  <c r="F68" i="5"/>
  <c r="F64" i="5"/>
  <c r="F60" i="5"/>
  <c r="F56" i="5"/>
  <c r="F52" i="5"/>
  <c r="F48" i="5"/>
  <c r="F43" i="5"/>
  <c r="F39" i="5"/>
  <c r="F35" i="5"/>
  <c r="F31" i="5"/>
  <c r="F27" i="5"/>
  <c r="F23" i="5"/>
  <c r="F19" i="5"/>
  <c r="F15" i="5"/>
  <c r="F84" i="5"/>
  <c r="F80" i="5"/>
  <c r="F75" i="5"/>
  <c r="F71" i="5"/>
  <c r="F67" i="5"/>
  <c r="F63" i="5"/>
  <c r="F59" i="5"/>
  <c r="F55" i="5"/>
  <c r="F51" i="5"/>
  <c r="F47" i="5"/>
  <c r="F42" i="5"/>
  <c r="F38" i="5"/>
  <c r="F34" i="5"/>
  <c r="F30" i="5"/>
  <c r="F26" i="5"/>
  <c r="F22" i="5"/>
  <c r="F18" i="5"/>
  <c r="F14" i="5"/>
  <c r="F82" i="5"/>
  <c r="F78" i="5"/>
  <c r="F73" i="5"/>
  <c r="F69" i="5"/>
  <c r="F65" i="5"/>
  <c r="F61" i="5"/>
  <c r="F57" i="5"/>
  <c r="F53" i="5"/>
  <c r="F49" i="5"/>
  <c r="F44" i="5"/>
  <c r="F40" i="5"/>
  <c r="F36" i="5"/>
  <c r="F32" i="5"/>
  <c r="F28" i="5"/>
  <c r="F24" i="5"/>
  <c r="F20" i="5"/>
  <c r="F16" i="5"/>
  <c r="O405" i="2"/>
  <c r="L405" i="2"/>
  <c r="K405" i="2"/>
  <c r="H361" i="2"/>
  <c r="M406" i="2"/>
  <c r="F25" i="5"/>
  <c r="F58" i="5"/>
  <c r="O394" i="2"/>
  <c r="F33" i="5"/>
  <c r="L395" i="2"/>
  <c r="K395" i="2"/>
  <c r="O395" i="2"/>
  <c r="O396" i="2"/>
  <c r="L399" i="2"/>
  <c r="K399" i="2"/>
  <c r="H169" i="2"/>
  <c r="O404" i="2"/>
  <c r="N406" i="2"/>
  <c r="M34" i="4"/>
  <c r="H9" i="4"/>
  <c r="M35" i="4"/>
  <c r="G30" i="4" s="1"/>
  <c r="M39" i="4" s="1"/>
  <c r="F46" i="5"/>
  <c r="F79" i="5"/>
  <c r="F66" i="5"/>
  <c r="F21" i="5"/>
  <c r="H153" i="2"/>
  <c r="H41" i="2"/>
  <c r="K402" i="2"/>
  <c r="L402" i="2"/>
  <c r="F41" i="5"/>
  <c r="F74" i="5"/>
  <c r="L403" i="2"/>
  <c r="K403" i="2"/>
  <c r="H297" i="2"/>
  <c r="O403" i="2"/>
  <c r="F54" i="5"/>
  <c r="K394" i="2"/>
  <c r="H9" i="2"/>
  <c r="K398" i="2"/>
  <c r="L398" i="2"/>
  <c r="H265" i="2"/>
  <c r="F29" i="5"/>
  <c r="F62" i="5"/>
  <c r="K401" i="2"/>
  <c r="O401" i="2"/>
  <c r="H233" i="2"/>
  <c r="K404" i="2"/>
  <c r="F17" i="5"/>
  <c r="F50" i="5"/>
  <c r="F83" i="5"/>
  <c r="O397" i="2"/>
  <c r="L397" i="2"/>
  <c r="K397" i="2"/>
  <c r="L400" i="2"/>
  <c r="K400" i="2"/>
  <c r="O400" i="2"/>
  <c r="L394" i="2"/>
  <c r="K396" i="2"/>
  <c r="O399" i="2"/>
  <c r="N67" i="3"/>
  <c r="G71" i="3" s="1"/>
  <c r="M39" i="3" s="1"/>
  <c r="F37" i="5"/>
  <c r="F70" i="5"/>
  <c r="L411" i="5"/>
  <c r="H9" i="3"/>
  <c r="L78" i="6"/>
  <c r="L80" i="6" s="1"/>
  <c r="K78" i="6"/>
  <c r="K80" i="6" s="1"/>
  <c r="L404" i="2"/>
  <c r="N66" i="3"/>
  <c r="N69" i="3"/>
  <c r="K411" i="5"/>
  <c r="M414" i="5" s="1"/>
  <c r="G410" i="5" s="1"/>
  <c r="F43" i="6"/>
  <c r="F47" i="6"/>
  <c r="F51" i="6"/>
  <c r="F55" i="6"/>
  <c r="F59" i="6"/>
  <c r="F63" i="6"/>
  <c r="F16" i="6"/>
  <c r="F20" i="6"/>
  <c r="F24" i="6"/>
  <c r="F28" i="6"/>
  <c r="F32" i="6"/>
  <c r="F36" i="6"/>
  <c r="F17" i="7"/>
  <c r="F21" i="7"/>
  <c r="F25" i="7"/>
  <c r="F40" i="6"/>
  <c r="F44" i="6"/>
  <c r="F48" i="6"/>
  <c r="F52" i="6"/>
  <c r="F56" i="6"/>
  <c r="F60" i="6"/>
  <c r="F64" i="6"/>
  <c r="F17" i="6"/>
  <c r="F21" i="6"/>
  <c r="F25" i="6"/>
  <c r="F29" i="6"/>
  <c r="F33" i="6"/>
  <c r="F37" i="6"/>
  <c r="F41" i="6"/>
  <c r="F45" i="6"/>
  <c r="F49" i="6"/>
  <c r="F53" i="6"/>
  <c r="F57" i="6"/>
  <c r="F61" i="6"/>
  <c r="F65" i="6"/>
  <c r="F14" i="6"/>
  <c r="F18" i="6"/>
  <c r="F22" i="6"/>
  <c r="F26" i="6"/>
  <c r="F30" i="6"/>
  <c r="F34" i="6"/>
  <c r="F38" i="6"/>
  <c r="F42" i="6"/>
  <c r="F46" i="6"/>
  <c r="F50" i="6"/>
  <c r="F54" i="6"/>
  <c r="F58" i="6"/>
  <c r="M411" i="2" l="1"/>
  <c r="M83" i="6"/>
  <c r="L406" i="2"/>
  <c r="O406" i="2"/>
  <c r="M412" i="2" s="1"/>
  <c r="K406" i="2"/>
  <c r="M39" i="5"/>
  <c r="M410" i="2" l="1"/>
  <c r="M409" i="2"/>
  <c r="G401" i="2" s="1"/>
  <c r="M39" i="2" s="1"/>
</calcChain>
</file>

<file path=xl/sharedStrings.xml><?xml version="1.0" encoding="utf-8"?>
<sst xmlns="http://schemas.openxmlformats.org/spreadsheetml/2006/main" count="481" uniqueCount="199">
  <si>
    <t>Date</t>
  </si>
  <si>
    <t>Yes</t>
  </si>
  <si>
    <t>No</t>
  </si>
  <si>
    <t>Purpose</t>
  </si>
  <si>
    <t>Are you attaching further information?</t>
  </si>
  <si>
    <t>1.Operator and site details</t>
  </si>
  <si>
    <t>Reading</t>
  </si>
  <si>
    <t xml:space="preserve">November </t>
  </si>
  <si>
    <t>January</t>
  </si>
  <si>
    <t>March</t>
  </si>
  <si>
    <t>April</t>
  </si>
  <si>
    <t>May</t>
  </si>
  <si>
    <t>June</t>
  </si>
  <si>
    <t>July</t>
  </si>
  <si>
    <t>August</t>
  </si>
  <si>
    <t>September</t>
  </si>
  <si>
    <t>October</t>
  </si>
  <si>
    <t>10. Declaration</t>
  </si>
  <si>
    <t>31/07/2019</t>
  </si>
  <si>
    <t>Surname</t>
  </si>
  <si>
    <t>Title</t>
  </si>
  <si>
    <t>Telephone</t>
  </si>
  <si>
    <t>Email</t>
  </si>
  <si>
    <t>Two-part tariff</t>
  </si>
  <si>
    <t xml:space="preserve">Customer Care Centre
Natural Resources Wales
Ty Cambria
29 Newport Road
Cardiff
CF24 0TP
</t>
  </si>
  <si>
    <t>(paper return)</t>
  </si>
  <si>
    <t>Estimated</t>
  </si>
  <si>
    <t>Signature (paper return)</t>
  </si>
  <si>
    <t>Signature</t>
  </si>
  <si>
    <t>Completion Checklist</t>
  </si>
  <si>
    <t>2. Return contact details</t>
  </si>
  <si>
    <t>5. Further information</t>
  </si>
  <si>
    <t>4.2 Assessment details</t>
  </si>
  <si>
    <t>4. Measurement details</t>
  </si>
  <si>
    <t>Return period</t>
  </si>
  <si>
    <t>Nil return</t>
  </si>
  <si>
    <t>Serial number</t>
  </si>
  <si>
    <t>6. Start meter reading</t>
  </si>
  <si>
    <t>Amount abstracted</t>
  </si>
  <si>
    <t>8. End meter reading</t>
  </si>
  <si>
    <t>Completion checklist</t>
  </si>
  <si>
    <t>Turbine/water wheel efficiency</t>
  </si>
  <si>
    <t>Generator efficiency</t>
  </si>
  <si>
    <t>Transmission system efficiency</t>
  </si>
  <si>
    <t>Calculated HAF</t>
  </si>
  <si>
    <t>Calculated abstraction m3</t>
  </si>
  <si>
    <t>December</t>
  </si>
  <si>
    <t>February</t>
  </si>
  <si>
    <t>4.1 Water meter details</t>
  </si>
  <si>
    <t>3. Nil return complete?</t>
  </si>
  <si>
    <t>4.Measurement details complete?</t>
  </si>
  <si>
    <t>5. Further information complete?</t>
  </si>
  <si>
    <t>9. Declaration</t>
  </si>
  <si>
    <t>1 &gt; gen &gt; 0</t>
  </si>
  <si>
    <t>Forename</t>
  </si>
  <si>
    <t>3.Nil return complete?</t>
  </si>
  <si>
    <t>5.Further information complete?</t>
  </si>
  <si>
    <t>6.Start meter reading complete?</t>
  </si>
  <si>
    <t>8.End meter reading complete?</t>
  </si>
  <si>
    <t>9.Total water abstracted complete?</t>
  </si>
  <si>
    <t>6. Start electricity meter reading complete?</t>
  </si>
  <si>
    <t>7. End electricity meter reading complete?</t>
  </si>
  <si>
    <t>8. Total water abstracted complete?</t>
  </si>
  <si>
    <t>6. Start electricity meter reading</t>
  </si>
  <si>
    <t>Month ending</t>
  </si>
  <si>
    <t>7. End electricity meter reading</t>
  </si>
  <si>
    <t>Week ending</t>
  </si>
  <si>
    <r>
      <t>8. Total water abstracted m</t>
    </r>
    <r>
      <rPr>
        <sz val="11"/>
        <color theme="0"/>
        <rFont val="Calibri"/>
        <family val="2"/>
      </rPr>
      <t>³</t>
    </r>
  </si>
  <si>
    <t>8. Total water abstracted m³</t>
  </si>
  <si>
    <t>Water Abstraction Return</t>
  </si>
  <si>
    <t>Please confirm whether information you have provided are meter readings or actual abstraction volumes</t>
  </si>
  <si>
    <t>Please confirm the units of measurement</t>
  </si>
  <si>
    <t xml:space="preserve">December </t>
  </si>
  <si>
    <t>7.At least one month's meter reading complete and all fields valid?</t>
  </si>
  <si>
    <t>7.At least one week's meter reading complete and all fields valid?</t>
  </si>
  <si>
    <t>7.At least one day's meter reading complete and all fields valid?</t>
  </si>
  <si>
    <t>6.At least one day's meter reading complete and all fields valid?</t>
  </si>
  <si>
    <t>6.Fields for HAF calculation complete?</t>
  </si>
  <si>
    <t>6.At least one week's meter reading complete and all fields valid?</t>
  </si>
  <si>
    <t>6. Fields for HAF calculation complete?</t>
  </si>
  <si>
    <t>6. At least one month's meter reading complete and all fields valid?</t>
  </si>
  <si>
    <t>kWh generated in period</t>
  </si>
  <si>
    <t>amount of no's</t>
  </si>
  <si>
    <t>Month</t>
  </si>
  <si>
    <t>yes</t>
  </si>
  <si>
    <t>no</t>
  </si>
  <si>
    <t>amount of readings</t>
  </si>
  <si>
    <t>filled reading fields</t>
  </si>
  <si>
    <t>filled estimated fields</t>
  </si>
  <si>
    <t>november</t>
  </si>
  <si>
    <t>december</t>
  </si>
  <si>
    <t>january</t>
  </si>
  <si>
    <t>february</t>
  </si>
  <si>
    <t>march</t>
  </si>
  <si>
    <t>april</t>
  </si>
  <si>
    <t>may</t>
  </si>
  <si>
    <t>june</t>
  </si>
  <si>
    <t>july</t>
  </si>
  <si>
    <t>august</t>
  </si>
  <si>
    <t>september</t>
  </si>
  <si>
    <t>october</t>
  </si>
  <si>
    <t>total</t>
  </si>
  <si>
    <t>Logic tests</t>
  </si>
  <si>
    <t>Yes/No = Amount of readings?</t>
  </si>
  <si>
    <t>Le/Na = Filled estimated fields?</t>
  </si>
  <si>
    <t>amount of readings = filled reading fields?</t>
  </si>
  <si>
    <t>filled reading fields = filled estimated fields?</t>
  </si>
  <si>
    <t>yes/No = Filled estimated fields?</t>
  </si>
  <si>
    <t>1 &gt; trans &gt; 0</t>
  </si>
  <si>
    <t>amount of no's in checklist</t>
  </si>
  <si>
    <t>Return ID:</t>
  </si>
  <si>
    <t>Site name</t>
  </si>
  <si>
    <t>Licence number</t>
  </si>
  <si>
    <t>Return period start date</t>
  </si>
  <si>
    <t>Return period end date</t>
  </si>
  <si>
    <t>Submission date</t>
  </si>
  <si>
    <t>3. Nil return</t>
  </si>
  <si>
    <t>Was a water meter used?</t>
  </si>
  <si>
    <t>If yes, go to section 4.1, if no go to section 4.2</t>
  </si>
  <si>
    <t>Meter make</t>
  </si>
  <si>
    <t>Office use only</t>
  </si>
  <si>
    <t>Paper return?</t>
  </si>
  <si>
    <t>Under query</t>
  </si>
  <si>
    <t>Date received</t>
  </si>
  <si>
    <t>Date of issue</t>
  </si>
  <si>
    <t>If you need to explain any entry or want to give us other information, please do so on a separate sheet of paper. Please write the licence number (which you will find in Section 1 – Operator and site details) and Return ID (which you will find at the top of the page) on any attachment</t>
  </si>
  <si>
    <t>7. Readings / volumes</t>
  </si>
  <si>
    <t>Data Protection Act 2018
The information provided by you will be processed by Natural Resources Wales in line with the Data Protection Principles to enable us to deal with your abstraction return, to monitor compliance with the licence conditions, to process renewals, and for maintaining the relevant public register.
We may process and/or disclose the information in connection with the following:
• Consultation with third parties who are relevant and responsible for responding to consultation requests from NRW 
• Prevent and investigate possible breaches of environmental law and taking any resulting action
• Responding to requests for information under the Freedom of Information Act 2000 and the Environmental Information Regulations 2004, where the Data Protection Act allows
• Carrying out statistical analysis, research and development on environmental issues</t>
  </si>
  <si>
    <t xml:space="preserve">Please return the completed form to:
Customer Care Centre
Natural Resources Wales
Ty Cambria
29 Newport Road
Cardiff
CF24 0TP
</t>
  </si>
  <si>
    <t>Actual reading / estimated reading</t>
  </si>
  <si>
    <t>Make all blank fields Yes/No</t>
  </si>
  <si>
    <t>7.Readings / volumes complete?</t>
  </si>
  <si>
    <t>7.Readings/ volumes complete?</t>
  </si>
  <si>
    <t>Net operating head in metres</t>
  </si>
  <si>
    <t>Method of non-meter assessment. For example, Volume calculated from pump capacity by hours run, site Hydro Abstraction Factor (HAF) and kilowatt-hours generated.</t>
  </si>
  <si>
    <t>Water Abstraction Form V1.4</t>
  </si>
  <si>
    <t>Version Date : 06/11/2018</t>
  </si>
  <si>
    <t>MD/054/0001/004</t>
  </si>
  <si>
    <t>240</t>
  </si>
  <si>
    <t/>
  </si>
  <si>
    <t>Hydro-electric Power Generation</t>
  </si>
  <si>
    <t>NotKnown</t>
  </si>
  <si>
    <t>Julian</t>
  </si>
  <si>
    <t>Attwood</t>
  </si>
  <si>
    <t>julianattwood@yahoo.co.uk</t>
  </si>
  <si>
    <t>01/04/2018</t>
  </si>
  <si>
    <t>31/03/2019</t>
  </si>
  <si>
    <t>08/04/2018</t>
  </si>
  <si>
    <t>15/04/2018</t>
  </si>
  <si>
    <t>22/04/2018</t>
  </si>
  <si>
    <t>29/04/2018</t>
  </si>
  <si>
    <t>06/05/2018</t>
  </si>
  <si>
    <t>13/05/2018</t>
  </si>
  <si>
    <t>20/05/2018</t>
  </si>
  <si>
    <t>27/05/2018</t>
  </si>
  <si>
    <t>03/06/2018</t>
  </si>
  <si>
    <t>10/06/2018</t>
  </si>
  <si>
    <t>17/06/2018</t>
  </si>
  <si>
    <t>24/06/2018</t>
  </si>
  <si>
    <t>01/07/2018</t>
  </si>
  <si>
    <t>08/07/2018</t>
  </si>
  <si>
    <t>15/07/2018</t>
  </si>
  <si>
    <t>22/07/2018</t>
  </si>
  <si>
    <t>29/07/2018</t>
  </si>
  <si>
    <t>05/08/2018</t>
  </si>
  <si>
    <t>12/08/2018</t>
  </si>
  <si>
    <t>19/08/2018</t>
  </si>
  <si>
    <t>26/08/2018</t>
  </si>
  <si>
    <t>02/09/2018</t>
  </si>
  <si>
    <t>09/09/2018</t>
  </si>
  <si>
    <t>16/09/2018</t>
  </si>
  <si>
    <t>23/09/2018</t>
  </si>
  <si>
    <t>30/09/2018</t>
  </si>
  <si>
    <t>07/10/2018</t>
  </si>
  <si>
    <t>14/10/2018</t>
  </si>
  <si>
    <t>21/10/2018</t>
  </si>
  <si>
    <t>28/10/2018</t>
  </si>
  <si>
    <t>04/11/2018</t>
  </si>
  <si>
    <t>11/11/2018</t>
  </si>
  <si>
    <t>18/11/2018</t>
  </si>
  <si>
    <t>25/11/2018</t>
  </si>
  <si>
    <t>02/12/2018</t>
  </si>
  <si>
    <t>09/12/2018</t>
  </si>
  <si>
    <t>16/12/2018</t>
  </si>
  <si>
    <t>23/12/2018</t>
  </si>
  <si>
    <t>30/12/2018</t>
  </si>
  <si>
    <t>06/01/2019</t>
  </si>
  <si>
    <t>13/01/2019</t>
  </si>
  <si>
    <t>20/01/2019</t>
  </si>
  <si>
    <t>27/01/2019</t>
  </si>
  <si>
    <t>03/02/2019</t>
  </si>
  <si>
    <t>10/02/2019</t>
  </si>
  <si>
    <t>17/02/2019</t>
  </si>
  <si>
    <t>24/02/2019</t>
  </si>
  <si>
    <t>03/03/2019</t>
  </si>
  <si>
    <t>10/03/2019</t>
  </si>
  <si>
    <t>17/03/2019</t>
  </si>
  <si>
    <t>24/03/2019</t>
  </si>
  <si>
    <t>Each KWh requires 7.538 Cubic meters. Total annual generation 192,732 Kwhs.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</si>
</sst>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0.000"/>
    <numFmt numFmtId="165" formatCode="0.0"/>
  </numFmts>
  <fonts count="16" x14ac:knownFonts="1">
    <font>
      <sz val="11"/>
      <color theme="1"/>
      <name val="Calibri"/>
      <family val="2"/>
      <scheme val="minor"/>
    </font>
    <font>
      <sz val="10"/>
      <name val="Arial"/>
      <family val="2"/>
    </font>
    <font>
      <sz val="10"/>
      <color theme="1"/>
      <name val="Arial"/>
      <family val="2"/>
    </font>
    <font>
      <sz val="10"/>
      <color theme="0"/>
      <name val="Arial"/>
      <family val="2"/>
    </font>
    <font>
      <b/>
      <sz val="11"/>
      <color theme="1"/>
      <name val="Calibri"/>
      <family val="2"/>
      <scheme val="minor"/>
    </font>
    <font>
      <sz val="11"/>
      <color theme="0"/>
      <name val="Calibri"/>
      <family val="2"/>
      <scheme val="minor"/>
    </font>
    <font>
      <sz val="11"/>
      <color theme="4" tint="0.79995117038483843"/>
      <name val="Calibri"/>
      <family val="2"/>
      <scheme val="minor"/>
    </font>
    <font>
      <sz val="11"/>
      <color rgb="FFFF0000"/>
      <name val="Calibri"/>
      <family val="2"/>
      <scheme val="minor"/>
    </font>
    <font>
      <sz val="10"/>
      <color rgb="FFFF0000"/>
      <name val="Arial"/>
      <family val="2"/>
    </font>
    <font>
      <sz val="11"/>
      <name val="Calibri"/>
      <family val="2"/>
      <scheme val="minor"/>
    </font>
    <font>
      <sz val="11"/>
      <color theme="0"/>
      <name val="Calibri"/>
      <family val="2"/>
    </font>
    <font>
      <sz val="11"/>
      <color theme="0"/>
      <name val="Segoe UI"/>
      <family val="2"/>
    </font>
    <font>
      <sz val="11"/>
      <color rgb="FF000000"/>
      <name val="Calibri"/>
      <family val="2"/>
      <scheme val="minor"/>
    </font>
    <font>
      <sz val="8"/>
      <color rgb="FF000000"/>
      <name val="Segoe UI"/>
      <family val="2"/>
    </font>
    <font>
      <sz val="11"/>
      <color rgb="FF000000"/>
      <name val="Calibri"/>
      <family val="2"/>
    </font>
    <font>
      <sz val="12"/>
      <color rgb="FF000000"/>
      <name val="Calibri"/>
      <family val="2"/>
    </font>
  </fonts>
  <fills count="8">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theme="1"/>
        <bgColor indexed="64"/>
      </patternFill>
    </fill>
    <fill>
      <patternFill patternType="solid">
        <fgColor theme="4" tint="0.79995117038483843"/>
        <bgColor indexed="64"/>
      </patternFill>
    </fill>
    <fill>
      <patternFill patternType="solid">
        <fgColor theme="2" tint="-0.89996032593768116"/>
        <bgColor indexed="64"/>
      </patternFill>
    </fill>
    <fill>
      <patternFill patternType="solid">
        <fgColor theme="2"/>
        <bgColor indexed="64"/>
      </patternFill>
    </fill>
  </fills>
  <borders count="15">
    <border>
      <left/>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bottom style="thin">
        <color auto="1"/>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s>
  <cellStyleXfs count="6">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355">
    <xf numFmtId="0" fontId="0" fillId="0" borderId="0" xfId="0"/>
    <xf numFmtId="0" fontId="2" fillId="2" borderId="0" xfId="0" applyFont="1" applyFill="1" applyBorder="1" applyAlignment="1" applyProtection="1"/>
    <xf numFmtId="0" fontId="2" fillId="3" borderId="0" xfId="0" applyFont="1" applyFill="1" applyProtection="1"/>
    <xf numFmtId="0" fontId="2" fillId="3" borderId="0" xfId="0" applyFont="1" applyFill="1" applyBorder="1" applyProtection="1"/>
    <xf numFmtId="0" fontId="2" fillId="3" borderId="0" xfId="0" applyFont="1" applyFill="1" applyBorder="1" applyAlignment="1" applyProtection="1"/>
    <xf numFmtId="0" fontId="2" fillId="3" borderId="0" xfId="0" applyFont="1" applyFill="1" applyProtection="1">
      <protection hidden="1"/>
    </xf>
    <xf numFmtId="0" fontId="2" fillId="3" borderId="0" xfId="0" applyFont="1" applyFill="1" applyBorder="1" applyAlignment="1" applyProtection="1">
      <alignment wrapText="1"/>
      <protection hidden="1"/>
    </xf>
    <xf numFmtId="0" fontId="1" fillId="3" borderId="0" xfId="0" applyFont="1" applyFill="1" applyProtection="1"/>
    <xf numFmtId="0" fontId="1" fillId="3" borderId="0" xfId="0" applyFont="1" applyFill="1" applyBorder="1" applyProtection="1"/>
    <xf numFmtId="0" fontId="1" fillId="3" borderId="0" xfId="0" applyFont="1" applyFill="1" applyBorder="1" applyAlignment="1" applyProtection="1"/>
    <xf numFmtId="14" fontId="2" fillId="3" borderId="0" xfId="0" applyNumberFormat="1" applyFont="1" applyFill="1" applyProtection="1"/>
    <xf numFmtId="0" fontId="3" fillId="3" borderId="0" xfId="0" applyFont="1" applyFill="1" applyBorder="1" applyAlignment="1" applyProtection="1">
      <alignment horizontal="left"/>
    </xf>
    <xf numFmtId="0" fontId="2" fillId="3" borderId="0" xfId="0" applyFont="1" applyFill="1" applyBorder="1" applyAlignment="1" applyProtection="1">
      <alignment horizontal="center" wrapText="1"/>
    </xf>
    <xf numFmtId="0" fontId="0" fillId="3" borderId="0" xfId="0" applyFill="1" applyBorder="1"/>
    <xf numFmtId="0" fontId="0" fillId="3" borderId="0" xfId="0" applyFill="1" applyBorder="1" applyAlignment="1">
      <alignment horizontal="center"/>
    </xf>
    <xf numFmtId="0" fontId="0" fillId="3" borderId="0" xfId="0" applyFill="1" applyBorder="1" applyAlignment="1">
      <alignment vertical="top" wrapText="1"/>
    </xf>
    <xf numFmtId="0" fontId="0" fillId="3" borderId="0" xfId="0" applyFill="1"/>
    <xf numFmtId="0" fontId="0" fillId="3" borderId="0" xfId="0" applyFill="1" applyBorder="1" applyAlignment="1"/>
    <xf numFmtId="0" fontId="0" fillId="3" borderId="1" xfId="0" applyFill="1" applyBorder="1"/>
    <xf numFmtId="0" fontId="0" fillId="3" borderId="0" xfId="0" applyFill="1" applyAlignment="1">
      <alignment wrapText="1"/>
    </xf>
    <xf numFmtId="0" fontId="0" fillId="0" borderId="0" xfId="0" applyFill="1" applyBorder="1"/>
    <xf numFmtId="0" fontId="5" fillId="4" borderId="2" xfId="0" applyFont="1" applyFill="1" applyBorder="1" applyAlignment="1"/>
    <xf numFmtId="0" fontId="5" fillId="4" borderId="3" xfId="0" applyFont="1" applyFill="1" applyBorder="1" applyAlignment="1"/>
    <xf numFmtId="0" fontId="5" fillId="4" borderId="4" xfId="0" applyFont="1" applyFill="1" applyBorder="1" applyAlignment="1"/>
    <xf numFmtId="0" fontId="0" fillId="3" borderId="5" xfId="0" applyFill="1" applyBorder="1"/>
    <xf numFmtId="0" fontId="5" fillId="3" borderId="0" xfId="0" applyFont="1" applyFill="1" applyBorder="1"/>
    <xf numFmtId="0" fontId="4" fillId="3" borderId="6" xfId="0" applyFont="1" applyFill="1" applyBorder="1" applyAlignment="1">
      <alignment horizontal="center"/>
    </xf>
    <xf numFmtId="0" fontId="0" fillId="3" borderId="0" xfId="0" applyFill="1" applyBorder="1" applyAlignment="1">
      <alignment horizontal="center" vertical="top" wrapText="1"/>
    </xf>
    <xf numFmtId="0" fontId="4" fillId="3" borderId="4" xfId="0" applyFont="1" applyFill="1" applyBorder="1" applyAlignment="1">
      <alignment horizontal="center"/>
    </xf>
    <xf numFmtId="0" fontId="4" fillId="3" borderId="6" xfId="0" applyFont="1" applyFill="1" applyBorder="1" applyAlignment="1">
      <alignment horizontal="center"/>
    </xf>
    <xf numFmtId="0" fontId="0" fillId="3" borderId="0" xfId="0" applyFill="1" applyAlignment="1">
      <alignment horizontal="center"/>
    </xf>
    <xf numFmtId="0" fontId="0" fillId="3" borderId="6" xfId="0" applyFill="1" applyBorder="1" applyAlignment="1">
      <alignment horizontal="left"/>
    </xf>
    <xf numFmtId="0" fontId="0" fillId="3" borderId="0" xfId="0" applyFill="1" applyBorder="1" applyAlignment="1">
      <alignment horizontal="center" vertical="top" wrapText="1"/>
    </xf>
    <xf numFmtId="0" fontId="0" fillId="5" borderId="6" xfId="0" applyFill="1" applyBorder="1" applyAlignment="1" applyProtection="1">
      <protection locked="0"/>
    </xf>
    <xf numFmtId="0" fontId="8" fillId="3" borderId="0" xfId="0" applyFont="1" applyFill="1" applyProtection="1"/>
    <xf numFmtId="0" fontId="7" fillId="3" borderId="0" xfId="0" applyFont="1" applyFill="1" applyBorder="1"/>
    <xf numFmtId="0" fontId="8" fillId="3" borderId="0" xfId="0" applyFont="1" applyFill="1" applyBorder="1" applyAlignment="1" applyProtection="1"/>
    <xf numFmtId="0" fontId="0" fillId="3" borderId="6" xfId="0" applyFill="1" applyBorder="1" applyAlignment="1">
      <alignment vertical="top" wrapText="1"/>
    </xf>
    <xf numFmtId="0" fontId="0" fillId="3" borderId="0" xfId="0" applyFill="1" applyBorder="1" applyAlignment="1" applyProtection="1"/>
    <xf numFmtId="0" fontId="0" fillId="3" borderId="0" xfId="0" applyFill="1" applyProtection="1"/>
    <xf numFmtId="0" fontId="5" fillId="3" borderId="0" xfId="0" applyFont="1" applyFill="1" applyBorder="1" applyAlignment="1" applyProtection="1"/>
    <xf numFmtId="0" fontId="0" fillId="3" borderId="0" xfId="0" applyFont="1" applyFill="1" applyBorder="1" applyAlignment="1" applyProtection="1"/>
    <xf numFmtId="0" fontId="0" fillId="3" borderId="0" xfId="0" applyFill="1" applyBorder="1" applyAlignment="1" applyProtection="1">
      <alignment vertical="top" wrapText="1"/>
    </xf>
    <xf numFmtId="0" fontId="0" fillId="3" borderId="0" xfId="0" applyFill="1" applyBorder="1" applyAlignment="1" applyProtection="1">
      <alignment horizontal="center" vertical="top" wrapText="1"/>
    </xf>
    <xf numFmtId="0" fontId="0" fillId="3" borderId="0" xfId="0" applyFill="1" applyBorder="1" applyAlignment="1" applyProtection="1">
      <alignment horizontal="center"/>
    </xf>
    <xf numFmtId="0" fontId="0" fillId="3" borderId="3" xfId="0" applyFill="1" applyBorder="1" applyAlignment="1" applyProtection="1"/>
    <xf numFmtId="0" fontId="0" fillId="3" borderId="7" xfId="0" applyFill="1" applyBorder="1" applyAlignment="1" applyProtection="1"/>
    <xf numFmtId="0" fontId="0" fillId="3" borderId="0" xfId="0" applyFill="1" applyBorder="1" applyProtection="1"/>
    <xf numFmtId="0" fontId="0" fillId="3" borderId="8" xfId="0" applyFill="1" applyBorder="1" applyAlignment="1" applyProtection="1"/>
    <xf numFmtId="0" fontId="0" fillId="3" borderId="9" xfId="0" applyFill="1" applyBorder="1" applyAlignment="1" applyProtection="1"/>
    <xf numFmtId="0" fontId="0" fillId="3" borderId="10" xfId="0" applyFill="1" applyBorder="1" applyAlignment="1" applyProtection="1"/>
    <xf numFmtId="0" fontId="5" fillId="3" borderId="0" xfId="0" applyFont="1" applyFill="1" applyBorder="1" applyProtection="1">
      <protection hidden="1"/>
    </xf>
    <xf numFmtId="0" fontId="5" fillId="0" borderId="0" xfId="0" applyFont="1" applyFill="1" applyBorder="1" applyProtection="1">
      <protection hidden="1"/>
    </xf>
    <xf numFmtId="0" fontId="5" fillId="0" borderId="0" xfId="0" applyFont="1" applyFill="1" applyBorder="1"/>
    <xf numFmtId="0" fontId="5" fillId="3" borderId="0" xfId="0" applyFont="1" applyFill="1"/>
    <xf numFmtId="0" fontId="0" fillId="3" borderId="10" xfId="0" applyFill="1" applyBorder="1" applyAlignment="1"/>
    <xf numFmtId="0" fontId="0" fillId="3" borderId="7" xfId="0" applyFill="1" applyBorder="1" applyAlignment="1"/>
    <xf numFmtId="0" fontId="0" fillId="3" borderId="11" xfId="0" applyFill="1" applyBorder="1" applyAlignment="1"/>
    <xf numFmtId="0" fontId="0" fillId="3" borderId="9" xfId="0" applyFill="1" applyBorder="1" applyAlignment="1"/>
    <xf numFmtId="0" fontId="0" fillId="3" borderId="12" xfId="0" applyFill="1" applyBorder="1" applyAlignment="1"/>
    <xf numFmtId="0" fontId="0" fillId="3" borderId="8" xfId="0" applyFill="1" applyBorder="1" applyAlignment="1"/>
    <xf numFmtId="0" fontId="0" fillId="3" borderId="13" xfId="0" applyFill="1" applyBorder="1" applyAlignment="1"/>
    <xf numFmtId="0" fontId="0" fillId="3" borderId="14" xfId="0" applyFill="1" applyBorder="1" applyAlignment="1"/>
    <xf numFmtId="0" fontId="7" fillId="3" borderId="0" xfId="0" applyFont="1" applyFill="1"/>
    <xf numFmtId="0" fontId="0" fillId="2" borderId="0" xfId="0" applyFill="1" applyBorder="1" applyAlignment="1">
      <alignment horizontal="center"/>
    </xf>
    <xf numFmtId="0" fontId="5" fillId="2" borderId="0" xfId="0" applyFont="1" applyFill="1" applyBorder="1" applyAlignment="1">
      <alignment horizontal="center"/>
    </xf>
    <xf numFmtId="0" fontId="7" fillId="3" borderId="0" xfId="0" applyFont="1" applyFill="1" applyBorder="1" applyAlignment="1">
      <alignment horizontal="left" vertical="top"/>
    </xf>
    <xf numFmtId="0" fontId="0" fillId="2" borderId="0" xfId="0" applyFill="1" applyBorder="1" applyAlignment="1" applyProtection="1">
      <alignment horizontal="center"/>
    </xf>
    <xf numFmtId="0" fontId="5" fillId="2" borderId="0" xfId="0" applyFont="1" applyFill="1" applyBorder="1" applyAlignment="1" applyProtection="1">
      <alignment horizontal="center"/>
    </xf>
    <xf numFmtId="0" fontId="6" fillId="2" borderId="0" xfId="0" applyFont="1" applyFill="1" applyBorder="1" applyAlignment="1" applyProtection="1">
      <alignment horizontal="center"/>
    </xf>
    <xf numFmtId="0" fontId="4" fillId="3" borderId="6" xfId="0" applyFont="1" applyFill="1" applyBorder="1" applyAlignment="1">
      <alignment horizontal="center"/>
    </xf>
    <xf numFmtId="0" fontId="5" fillId="4" borderId="2" xfId="0" applyFont="1" applyFill="1" applyBorder="1" applyAlignment="1"/>
    <xf numFmtId="0" fontId="5" fillId="4" borderId="3" xfId="0" applyFont="1" applyFill="1" applyBorder="1" applyAlignment="1"/>
    <xf numFmtId="0" fontId="5" fillId="4" borderId="4" xfId="0" applyFont="1" applyFill="1" applyBorder="1" applyAlignment="1"/>
    <xf numFmtId="0" fontId="0" fillId="3" borderId="7" xfId="0" applyFill="1" applyBorder="1" applyAlignment="1">
      <alignment vertical="top" wrapText="1"/>
    </xf>
    <xf numFmtId="0" fontId="5" fillId="3" borderId="0" xfId="0" applyFont="1" applyFill="1" applyBorder="1" applyAlignment="1">
      <alignment horizontal="left"/>
    </xf>
    <xf numFmtId="0" fontId="0" fillId="3" borderId="6" xfId="0" applyFill="1" applyBorder="1" applyAlignment="1">
      <alignment horizontal="left" vertical="center"/>
    </xf>
    <xf numFmtId="14" fontId="5" fillId="3" borderId="0" xfId="0" applyNumberFormat="1" applyFont="1" applyFill="1" applyBorder="1"/>
    <xf numFmtId="0" fontId="7" fillId="2" borderId="0" xfId="0" applyFont="1" applyFill="1" applyBorder="1" applyAlignment="1">
      <alignment horizontal="left" vertical="top"/>
    </xf>
    <xf numFmtId="0" fontId="0" fillId="2" borderId="0" xfId="0" applyFill="1" applyBorder="1"/>
    <xf numFmtId="0" fontId="5" fillId="2" borderId="0" xfId="0" applyFont="1" applyFill="1" applyBorder="1" applyAlignment="1">
      <alignment horizontal="left"/>
    </xf>
    <xf numFmtId="0" fontId="5" fillId="2" borderId="0" xfId="0" applyFont="1" applyFill="1" applyBorder="1"/>
    <xf numFmtId="0" fontId="5" fillId="2" borderId="0" xfId="0" applyFont="1" applyFill="1" applyBorder="1" applyProtection="1">
      <protection hidden="1"/>
    </xf>
    <xf numFmtId="0" fontId="7" fillId="2" borderId="0" xfId="0" applyFont="1" applyFill="1" applyBorder="1"/>
    <xf numFmtId="0" fontId="0" fillId="3" borderId="6" xfId="0" applyFill="1" applyBorder="1" applyAlignment="1">
      <alignment wrapText="1"/>
    </xf>
    <xf numFmtId="0" fontId="5" fillId="2" borderId="0" xfId="0" applyFont="1" applyFill="1"/>
    <xf numFmtId="0" fontId="0" fillId="3" borderId="0" xfId="0" applyFont="1" applyFill="1" applyBorder="1"/>
    <xf numFmtId="0" fontId="0" fillId="0" borderId="0" xfId="0" applyFont="1" applyFill="1" applyBorder="1"/>
    <xf numFmtId="0" fontId="7" fillId="2" borderId="0" xfId="0" applyFont="1" applyFill="1"/>
    <xf numFmtId="14" fontId="0" fillId="3" borderId="0" xfId="0" applyNumberFormat="1" applyFont="1" applyFill="1" applyBorder="1"/>
    <xf numFmtId="0" fontId="7" fillId="0" borderId="0" xfId="0" applyFont="1" applyFill="1" applyBorder="1"/>
    <xf numFmtId="0" fontId="0" fillId="3" borderId="6" xfId="0" applyFont="1" applyFill="1" applyBorder="1" applyAlignment="1">
      <alignment vertical="top" wrapText="1"/>
    </xf>
    <xf numFmtId="0" fontId="11" fillId="0" borderId="0" xfId="0" applyFont="1"/>
    <xf numFmtId="0" fontId="4" fillId="3" borderId="6" xfId="0" applyFont="1" applyFill="1" applyBorder="1" applyAlignment="1">
      <alignment horizontal="center"/>
    </xf>
    <xf numFmtId="0" fontId="0" fillId="3" borderId="5" xfId="0" applyFill="1" applyBorder="1" applyAlignment="1">
      <alignment wrapText="1"/>
    </xf>
    <xf numFmtId="0" fontId="0" fillId="3" borderId="5" xfId="0" applyFill="1" applyBorder="1" applyAlignment="1">
      <alignment horizontal="left" vertical="top"/>
    </xf>
    <xf numFmtId="0" fontId="0" fillId="3" borderId="6" xfId="0" applyFill="1" applyBorder="1" applyAlignment="1">
      <alignment horizontal="left" vertical="top"/>
    </xf>
    <xf numFmtId="0" fontId="0" fillId="5" borderId="6" xfId="0" applyFill="1" applyBorder="1" applyAlignment="1" applyProtection="1">
      <alignment horizontal="left" vertical="top"/>
      <protection locked="0"/>
    </xf>
    <xf numFmtId="0" fontId="0" fillId="3" borderId="0" xfId="0" applyFont="1" applyFill="1" applyProtection="1"/>
    <xf numFmtId="49" fontId="5" fillId="3" borderId="0" xfId="0" applyNumberFormat="1" applyFont="1" applyFill="1" applyProtection="1"/>
    <xf numFmtId="0" fontId="0" fillId="3" borderId="0" xfId="0" applyFont="1" applyFill="1" applyBorder="1" applyProtection="1"/>
    <xf numFmtId="0" fontId="5" fillId="3" borderId="0" xfId="0" applyFont="1" applyFill="1" applyProtection="1"/>
    <xf numFmtId="14" fontId="0" fillId="3" borderId="0" xfId="0" applyNumberFormat="1" applyFont="1" applyFill="1" applyBorder="1" applyAlignment="1" applyProtection="1">
      <alignment horizontal="center"/>
    </xf>
    <xf numFmtId="0" fontId="0" fillId="3" borderId="6" xfId="0" applyFont="1" applyFill="1" applyBorder="1" applyProtection="1"/>
    <xf numFmtId="0" fontId="0" fillId="3" borderId="12" xfId="0" applyFont="1" applyFill="1" applyBorder="1" applyProtection="1"/>
    <xf numFmtId="0" fontId="0" fillId="3" borderId="3" xfId="0" applyFont="1" applyFill="1" applyBorder="1" applyAlignment="1" applyProtection="1">
      <alignment horizontal="center" wrapText="1"/>
    </xf>
    <xf numFmtId="0" fontId="0" fillId="3" borderId="13" xfId="0" applyFont="1" applyFill="1" applyBorder="1" applyAlignment="1" applyProtection="1">
      <alignment horizontal="center" wrapText="1"/>
    </xf>
    <xf numFmtId="0" fontId="5" fillId="6" borderId="1" xfId="0" applyFont="1" applyFill="1" applyBorder="1" applyAlignment="1" applyProtection="1"/>
    <xf numFmtId="0" fontId="5" fillId="6" borderId="3" xfId="0" applyFont="1" applyFill="1" applyBorder="1" applyAlignment="1" applyProtection="1"/>
    <xf numFmtId="0" fontId="5" fillId="6" borderId="4" xfId="0" applyFont="1" applyFill="1" applyBorder="1" applyAlignment="1" applyProtection="1"/>
    <xf numFmtId="0" fontId="0" fillId="2" borderId="6" xfId="0" applyFont="1" applyFill="1" applyBorder="1" applyAlignment="1" applyProtection="1">
      <alignment horizontal="left"/>
    </xf>
    <xf numFmtId="0" fontId="0" fillId="3" borderId="6" xfId="0" applyFont="1" applyFill="1" applyBorder="1" applyAlignment="1" applyProtection="1">
      <alignment horizontal="left"/>
    </xf>
    <xf numFmtId="0" fontId="0" fillId="3" borderId="13" xfId="0" applyFont="1" applyFill="1" applyBorder="1" applyAlignment="1" applyProtection="1"/>
    <xf numFmtId="0" fontId="0" fillId="7" borderId="2" xfId="0" applyFont="1" applyFill="1" applyBorder="1" applyAlignment="1" applyProtection="1">
      <alignment horizontal="left"/>
    </xf>
    <xf numFmtId="0" fontId="9" fillId="7" borderId="1" xfId="0" applyFont="1" applyFill="1" applyBorder="1" applyProtection="1"/>
    <xf numFmtId="0" fontId="9" fillId="7" borderId="6" xfId="0" applyFont="1" applyFill="1" applyBorder="1" applyProtection="1"/>
    <xf numFmtId="0" fontId="0" fillId="7" borderId="13" xfId="0" applyFont="1" applyFill="1" applyBorder="1" applyProtection="1"/>
    <xf numFmtId="0" fontId="0" fillId="7" borderId="13" xfId="0" applyFont="1" applyFill="1" applyBorder="1" applyAlignment="1" applyProtection="1"/>
    <xf numFmtId="0" fontId="0" fillId="7" borderId="13" xfId="0" applyFont="1" applyFill="1" applyBorder="1" applyAlignment="1" applyProtection="1">
      <alignment horizontal="right"/>
    </xf>
    <xf numFmtId="0" fontId="0" fillId="7" borderId="14" xfId="0" applyFont="1" applyFill="1" applyBorder="1" applyProtection="1"/>
    <xf numFmtId="0" fontId="0" fillId="5" borderId="6" xfId="0" applyFill="1" applyBorder="1" applyAlignment="1" applyProtection="1">
      <alignment horizontal="left" vertical="top" wrapText="1"/>
      <protection locked="0"/>
    </xf>
    <xf numFmtId="0" fontId="0" fillId="3" borderId="6" xfId="0" applyFill="1" applyBorder="1" applyAlignment="1">
      <alignment horizontal="right" vertical="top"/>
    </xf>
    <xf numFmtId="0" fontId="0" fillId="5" borderId="6" xfId="0" applyFill="1" applyBorder="1" applyAlignment="1" applyProtection="1">
      <alignment vertical="top" wrapText="1"/>
      <protection locked="0"/>
    </xf>
    <xf numFmtId="14" fontId="0" fillId="3" borderId="6" xfId="0" applyNumberFormat="1" applyFill="1" applyBorder="1" applyAlignment="1">
      <alignment horizontal="left" vertical="top"/>
    </xf>
    <xf numFmtId="0" fontId="4" fillId="3" borderId="6" xfId="0" applyFont="1" applyFill="1" applyBorder="1" applyAlignment="1">
      <alignment horizontal="center" vertical="center"/>
    </xf>
    <xf numFmtId="0" fontId="0" fillId="3" borderId="6" xfId="0" applyFill="1" applyBorder="1" applyAlignment="1">
      <alignment horizontal="left" vertical="center" wrapText="1"/>
    </xf>
    <xf numFmtId="164" fontId="0" fillId="3" borderId="6" xfId="0" applyNumberFormat="1" applyFill="1" applyBorder="1" applyAlignment="1">
      <alignment horizontal="right"/>
    </xf>
    <xf numFmtId="164" fontId="0" fillId="3" borderId="6" xfId="0" applyNumberFormat="1" applyFill="1" applyBorder="1" applyAlignment="1">
      <alignment horizontal="right" vertical="top"/>
    </xf>
    <xf numFmtId="0" fontId="0" fillId="3" borderId="0" xfId="0" applyFont="1" applyFill="1" applyAlignment="1" applyProtection="1">
      <alignment horizontal="left"/>
    </xf>
    <xf numFmtId="0" fontId="9" fillId="5" borderId="2" xfId="0" applyFont="1" applyFill="1" applyBorder="1" applyAlignment="1" applyProtection="1">
      <alignment horizontal="left" vertical="top"/>
      <protection locked="0"/>
    </xf>
    <xf numFmtId="0" fontId="9" fillId="5" borderId="3" xfId="0" applyFont="1" applyFill="1" applyBorder="1" applyAlignment="1" applyProtection="1">
      <alignment horizontal="left" vertical="top"/>
      <protection locked="0"/>
    </xf>
    <xf numFmtId="0" fontId="9" fillId="5" borderId="4" xfId="0" applyFont="1" applyFill="1" applyBorder="1" applyAlignment="1" applyProtection="1">
      <alignment horizontal="left" vertical="top"/>
      <protection locked="0"/>
    </xf>
    <xf numFmtId="0" fontId="5" fillId="4" borderId="3" xfId="0" applyFont="1" applyFill="1" applyBorder="1" applyAlignment="1" applyProtection="1">
      <alignment horizontal="left"/>
    </xf>
    <xf numFmtId="0" fontId="5" fillId="4" borderId="4" xfId="0" applyFont="1" applyFill="1" applyBorder="1" applyAlignment="1" applyProtection="1">
      <alignment horizontal="left"/>
    </xf>
    <xf numFmtId="14" fontId="0" fillId="3" borderId="2" xfId="0" applyNumberFormat="1" applyFont="1" applyFill="1" applyBorder="1" applyAlignment="1" applyProtection="1">
      <alignment horizontal="left" vertical="top"/>
    </xf>
    <xf numFmtId="14" fontId="0" fillId="3" borderId="4" xfId="0" applyNumberFormat="1" applyFont="1" applyFill="1" applyBorder="1" applyAlignment="1" applyProtection="1">
      <alignment horizontal="left" vertical="top"/>
    </xf>
    <xf numFmtId="0" fontId="0" fillId="3" borderId="6" xfId="0" applyFont="1" applyFill="1" applyBorder="1" applyAlignment="1" applyProtection="1">
      <alignment horizontal="left"/>
    </xf>
    <xf numFmtId="0" fontId="0" fillId="5" borderId="2" xfId="0" applyFont="1" applyFill="1" applyBorder="1" applyAlignment="1" applyProtection="1">
      <alignment horizontal="left" vertical="center" wrapText="1"/>
      <protection locked="0"/>
    </xf>
    <xf numFmtId="0" fontId="0" fillId="5" borderId="3" xfId="0" applyFont="1" applyFill="1" applyBorder="1" applyAlignment="1" applyProtection="1">
      <alignment horizontal="left" vertical="center" wrapText="1"/>
      <protection locked="0"/>
    </xf>
    <xf numFmtId="0" fontId="0" fillId="5" borderId="4" xfId="0" applyFont="1" applyFill="1" applyBorder="1" applyAlignment="1" applyProtection="1">
      <alignment horizontal="left" vertical="center" wrapText="1"/>
      <protection locked="0"/>
    </xf>
    <xf numFmtId="0" fontId="0" fillId="3" borderId="10" xfId="0" applyFont="1" applyFill="1" applyBorder="1" applyAlignment="1" applyProtection="1">
      <alignment horizontal="center" wrapText="1"/>
    </xf>
    <xf numFmtId="0" fontId="0" fillId="3" borderId="7" xfId="0" applyFont="1" applyFill="1" applyBorder="1" applyAlignment="1" applyProtection="1">
      <alignment horizontal="center" wrapText="1"/>
    </xf>
    <xf numFmtId="0" fontId="0" fillId="3" borderId="11" xfId="0" applyFont="1" applyFill="1" applyBorder="1" applyAlignment="1" applyProtection="1">
      <alignment horizontal="center" wrapText="1"/>
    </xf>
    <xf numFmtId="0" fontId="0" fillId="3" borderId="9" xfId="0" applyFont="1" applyFill="1" applyBorder="1" applyAlignment="1" applyProtection="1">
      <alignment horizontal="center" wrapText="1"/>
    </xf>
    <xf numFmtId="0" fontId="0" fillId="3" borderId="0" xfId="0" applyFont="1" applyFill="1" applyBorder="1" applyAlignment="1" applyProtection="1">
      <alignment horizontal="center" wrapText="1"/>
    </xf>
    <xf numFmtId="0" fontId="0" fillId="3" borderId="12" xfId="0" applyFont="1" applyFill="1" applyBorder="1" applyAlignment="1" applyProtection="1">
      <alignment horizontal="center" wrapText="1"/>
    </xf>
    <xf numFmtId="0" fontId="0" fillId="3" borderId="13" xfId="0" applyFont="1" applyFill="1" applyBorder="1" applyAlignment="1" applyProtection="1">
      <alignment horizontal="center" wrapText="1"/>
    </xf>
    <xf numFmtId="0" fontId="0" fillId="3" borderId="14" xfId="0" applyFont="1" applyFill="1" applyBorder="1" applyAlignment="1" applyProtection="1">
      <alignment horizontal="center" wrapText="1"/>
    </xf>
    <xf numFmtId="0" fontId="0" fillId="3" borderId="4" xfId="0" applyFont="1" applyFill="1" applyBorder="1" applyAlignment="1" applyProtection="1">
      <alignment horizontal="left"/>
    </xf>
    <xf numFmtId="0" fontId="0" fillId="0" borderId="10" xfId="0" applyFont="1" applyBorder="1" applyAlignment="1">
      <alignment vertical="center"/>
    </xf>
    <xf numFmtId="0" fontId="0" fillId="0" borderId="11" xfId="0" applyFont="1" applyBorder="1" applyAlignment="1">
      <alignment vertical="center"/>
    </xf>
    <xf numFmtId="0" fontId="0" fillId="0" borderId="8" xfId="0" applyFont="1" applyBorder="1" applyAlignment="1">
      <alignment vertical="center"/>
    </xf>
    <xf numFmtId="0" fontId="0" fillId="0" borderId="14" xfId="0" applyFont="1" applyBorder="1" applyAlignment="1">
      <alignment vertical="center"/>
    </xf>
    <xf numFmtId="0" fontId="0" fillId="3" borderId="2" xfId="0" applyFont="1" applyFill="1" applyBorder="1" applyAlignment="1" applyProtection="1"/>
    <xf numFmtId="0" fontId="0" fillId="3" borderId="4" xfId="0" applyFont="1" applyFill="1" applyBorder="1" applyAlignment="1" applyProtection="1"/>
    <xf numFmtId="0" fontId="5" fillId="4" borderId="13" xfId="0" applyFont="1" applyFill="1" applyBorder="1" applyProtection="1"/>
    <xf numFmtId="0" fontId="5" fillId="4" borderId="14" xfId="0" applyFont="1" applyFill="1" applyBorder="1" applyProtection="1"/>
    <xf numFmtId="0" fontId="0" fillId="3" borderId="2" xfId="0" applyFont="1" applyFill="1" applyBorder="1" applyAlignment="1" applyProtection="1">
      <alignment vertical="center"/>
    </xf>
    <xf numFmtId="0" fontId="0" fillId="3" borderId="4" xfId="0" applyFont="1" applyFill="1" applyBorder="1" applyAlignment="1" applyProtection="1">
      <alignment vertical="center"/>
    </xf>
    <xf numFmtId="0" fontId="0" fillId="3" borderId="6" xfId="0" applyFont="1" applyFill="1" applyBorder="1" applyAlignment="1" applyProtection="1">
      <alignment horizontal="left" vertical="center" wrapText="1"/>
    </xf>
    <xf numFmtId="0" fontId="0" fillId="0" borderId="6" xfId="0" applyFont="1" applyBorder="1" applyAlignment="1">
      <alignment vertical="center"/>
    </xf>
    <xf numFmtId="49" fontId="0" fillId="5" borderId="10" xfId="0" applyNumberFormat="1" applyFont="1" applyFill="1" applyBorder="1" applyAlignment="1" applyProtection="1">
      <alignment horizontal="left" vertical="center" wrapText="1"/>
      <protection locked="0"/>
    </xf>
    <xf numFmtId="49" fontId="0" fillId="5" borderId="11" xfId="0" applyNumberFormat="1" applyFont="1" applyFill="1" applyBorder="1" applyAlignment="1" applyProtection="1">
      <alignment horizontal="left" vertical="center" wrapText="1"/>
      <protection locked="0"/>
    </xf>
    <xf numFmtId="49" fontId="0" fillId="5" borderId="8" xfId="0" applyNumberFormat="1" applyFont="1" applyFill="1" applyBorder="1" applyAlignment="1" applyProtection="1">
      <alignment horizontal="left" vertical="center" wrapText="1"/>
      <protection locked="0"/>
    </xf>
    <xf numFmtId="49" fontId="0" fillId="5" borderId="14" xfId="0" applyNumberFormat="1" applyFont="1" applyFill="1" applyBorder="1" applyAlignment="1" applyProtection="1">
      <alignment horizontal="left" vertical="center" wrapText="1"/>
      <protection locked="0"/>
    </xf>
    <xf numFmtId="0" fontId="0" fillId="5" borderId="10" xfId="0" applyFont="1" applyFill="1" applyBorder="1" applyAlignment="1" applyProtection="1">
      <alignment horizontal="left" vertical="center" wrapText="1"/>
      <protection locked="0"/>
    </xf>
    <xf numFmtId="0" fontId="0" fillId="5" borderId="11" xfId="0" applyFont="1" applyFill="1" applyBorder="1" applyAlignment="1" applyProtection="1">
      <alignment horizontal="left" vertical="center" wrapText="1"/>
      <protection locked="0"/>
    </xf>
    <xf numFmtId="0" fontId="0" fillId="5" borderId="8" xfId="0" applyFont="1" applyFill="1" applyBorder="1" applyAlignment="1" applyProtection="1">
      <alignment horizontal="left" vertical="center" wrapText="1"/>
      <protection locked="0"/>
    </xf>
    <xf numFmtId="0" fontId="0" fillId="5" borderId="14" xfId="0" applyFont="1" applyFill="1" applyBorder="1" applyAlignment="1" applyProtection="1">
      <alignment horizontal="left" vertical="center" wrapText="1"/>
      <protection locked="0"/>
    </xf>
    <xf numFmtId="0" fontId="9" fillId="7" borderId="2" xfId="0" applyFont="1" applyFill="1" applyBorder="1" applyAlignment="1" applyProtection="1">
      <alignment horizontal="left" wrapText="1"/>
    </xf>
    <xf numFmtId="0" fontId="9" fillId="7" borderId="3" xfId="0" applyFont="1" applyFill="1" applyBorder="1" applyAlignment="1" applyProtection="1">
      <alignment horizontal="left" wrapText="1"/>
    </xf>
    <xf numFmtId="0" fontId="9" fillId="7" borderId="4" xfId="0" applyFont="1" applyFill="1" applyBorder="1" applyAlignment="1" applyProtection="1">
      <alignment horizontal="left" wrapText="1"/>
    </xf>
    <xf numFmtId="0" fontId="0" fillId="7" borderId="2" xfId="0" applyFont="1" applyFill="1" applyBorder="1" applyAlignment="1" applyProtection="1">
      <alignment horizontal="center"/>
    </xf>
    <xf numFmtId="0" fontId="0" fillId="7" borderId="3" xfId="0" applyFont="1" applyFill="1" applyBorder="1" applyAlignment="1" applyProtection="1">
      <alignment horizontal="center"/>
    </xf>
    <xf numFmtId="0" fontId="0" fillId="7" borderId="4" xfId="0" applyFont="1" applyFill="1" applyBorder="1" applyAlignment="1" applyProtection="1">
      <alignment horizontal="center"/>
    </xf>
    <xf numFmtId="0" fontId="0" fillId="0" borderId="6" xfId="0" applyFont="1" applyBorder="1" applyAlignment="1">
      <alignment vertical="center" wrapText="1"/>
    </xf>
    <xf numFmtId="0" fontId="0" fillId="7" borderId="2" xfId="0" applyFont="1" applyFill="1" applyBorder="1" applyAlignment="1" applyProtection="1"/>
    <xf numFmtId="0" fontId="0" fillId="7" borderId="4" xfId="0" applyFont="1" applyFill="1" applyBorder="1" applyAlignment="1" applyProtection="1"/>
    <xf numFmtId="0" fontId="9" fillId="7" borderId="2" xfId="0" applyFont="1" applyFill="1" applyBorder="1" applyAlignment="1" applyProtection="1">
      <alignment horizontal="center" wrapText="1"/>
    </xf>
    <xf numFmtId="0" fontId="9" fillId="7" borderId="3" xfId="0" applyFont="1" applyFill="1" applyBorder="1" applyAlignment="1" applyProtection="1">
      <alignment horizontal="center" wrapText="1"/>
    </xf>
    <xf numFmtId="0" fontId="9" fillId="7" borderId="4" xfId="0" applyFont="1" applyFill="1" applyBorder="1" applyAlignment="1" applyProtection="1">
      <alignment horizontal="center" wrapText="1"/>
    </xf>
    <xf numFmtId="0" fontId="0" fillId="7" borderId="2" xfId="0" applyFont="1" applyFill="1" applyBorder="1" applyAlignment="1" applyProtection="1">
      <alignment horizontal="right"/>
      <protection locked="0"/>
    </xf>
    <xf numFmtId="0" fontId="0" fillId="7" borderId="3" xfId="0" applyFont="1" applyFill="1" applyBorder="1" applyAlignment="1" applyProtection="1">
      <alignment horizontal="right"/>
      <protection locked="0"/>
    </xf>
    <xf numFmtId="0" fontId="0" fillId="7" borderId="4" xfId="0" applyFont="1" applyFill="1" applyBorder="1" applyAlignment="1" applyProtection="1">
      <alignment horizontal="right"/>
      <protection locked="0"/>
    </xf>
    <xf numFmtId="0" fontId="12" fillId="3" borderId="8" xfId="0" applyFont="1" applyFill="1" applyBorder="1" applyAlignment="1">
      <alignment horizontal="left" vertical="center"/>
    </xf>
    <xf numFmtId="0" fontId="12" fillId="3" borderId="13" xfId="0" applyFont="1" applyFill="1" applyBorder="1" applyAlignment="1">
      <alignment horizontal="left" vertical="center"/>
    </xf>
    <xf numFmtId="0" fontId="12" fillId="3" borderId="14" xfId="0" applyFont="1" applyFill="1" applyBorder="1" applyAlignment="1">
      <alignment horizontal="left" vertical="center"/>
    </xf>
    <xf numFmtId="0" fontId="0" fillId="3" borderId="0" xfId="0" applyFont="1" applyFill="1" applyAlignment="1" applyProtection="1">
      <alignment horizontal="center"/>
    </xf>
    <xf numFmtId="0" fontId="0" fillId="3" borderId="0" xfId="0" applyFont="1" applyFill="1" applyBorder="1" applyAlignment="1" applyProtection="1">
      <alignment horizontal="center"/>
    </xf>
    <xf numFmtId="0" fontId="0" fillId="7" borderId="8" xfId="0" applyFont="1" applyFill="1" applyBorder="1" applyAlignment="1" applyProtection="1">
      <alignment horizontal="left"/>
    </xf>
    <xf numFmtId="0" fontId="0" fillId="7" borderId="13" xfId="0" applyFont="1" applyFill="1" applyBorder="1" applyAlignment="1" applyProtection="1">
      <alignment horizontal="left"/>
    </xf>
    <xf numFmtId="0" fontId="5" fillId="4" borderId="9" xfId="0" applyFont="1" applyFill="1" applyBorder="1" applyAlignment="1" applyProtection="1">
      <alignment horizontal="left"/>
    </xf>
    <xf numFmtId="0" fontId="5" fillId="4" borderId="0" xfId="0" applyFont="1" applyFill="1" applyBorder="1" applyAlignment="1" applyProtection="1">
      <alignment horizontal="left"/>
    </xf>
    <xf numFmtId="0" fontId="5" fillId="4" borderId="12" xfId="0" applyFont="1" applyFill="1" applyBorder="1" applyAlignment="1" applyProtection="1">
      <alignment horizontal="left"/>
    </xf>
    <xf numFmtId="0" fontId="9" fillId="5" borderId="8" xfId="0" applyFont="1" applyFill="1" applyBorder="1" applyAlignment="1" applyProtection="1">
      <alignment vertical="top"/>
      <protection locked="0"/>
    </xf>
    <xf numFmtId="0" fontId="9" fillId="5" borderId="13" xfId="0" applyFont="1" applyFill="1" applyBorder="1" applyAlignment="1" applyProtection="1">
      <alignment vertical="top"/>
      <protection locked="0"/>
    </xf>
    <xf numFmtId="0" fontId="9" fillId="5" borderId="14" xfId="0" applyFont="1" applyFill="1" applyBorder="1" applyAlignment="1" applyProtection="1">
      <alignment vertical="top"/>
      <protection locked="0"/>
    </xf>
    <xf numFmtId="0" fontId="12"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9" fillId="7" borderId="2" xfId="0" applyFont="1" applyFill="1" applyBorder="1" applyAlignment="1" applyProtection="1">
      <alignment horizontal="center"/>
    </xf>
    <xf numFmtId="0" fontId="9" fillId="7" borderId="3" xfId="0" applyFont="1" applyFill="1" applyBorder="1" applyAlignment="1" applyProtection="1">
      <alignment horizontal="center"/>
    </xf>
    <xf numFmtId="0" fontId="9" fillId="7" borderId="4" xfId="0" applyFont="1" applyFill="1" applyBorder="1" applyAlignment="1" applyProtection="1">
      <alignment horizontal="center"/>
    </xf>
    <xf numFmtId="0" fontId="0" fillId="3" borderId="2" xfId="0" applyFont="1" applyFill="1" applyBorder="1" applyAlignment="1" applyProtection="1">
      <alignment horizontal="left"/>
    </xf>
    <xf numFmtId="0" fontId="0" fillId="3" borderId="3" xfId="0" applyFont="1" applyFill="1" applyBorder="1" applyAlignment="1" applyProtection="1">
      <alignment horizontal="left"/>
    </xf>
    <xf numFmtId="0" fontId="5" fillId="4" borderId="8" xfId="0" applyFont="1" applyFill="1" applyBorder="1" applyAlignment="1" applyProtection="1">
      <alignment horizontal="left"/>
    </xf>
    <xf numFmtId="0" fontId="5" fillId="4" borderId="8" xfId="0" applyFont="1" applyFill="1" applyBorder="1" applyAlignment="1" applyProtection="1"/>
    <xf numFmtId="0" fontId="5" fillId="4" borderId="13" xfId="0" applyFont="1" applyFill="1" applyBorder="1" applyAlignment="1" applyProtection="1"/>
    <xf numFmtId="0" fontId="5" fillId="4" borderId="14" xfId="0" applyFont="1" applyFill="1" applyBorder="1" applyAlignment="1" applyProtection="1"/>
    <xf numFmtId="0" fontId="5" fillId="4" borderId="2" xfId="0" applyFont="1" applyFill="1" applyBorder="1" applyAlignment="1" applyProtection="1">
      <alignment horizontal="left"/>
    </xf>
    <xf numFmtId="0" fontId="0" fillId="3" borderId="10" xfId="0" applyFont="1" applyFill="1" applyBorder="1" applyAlignment="1" applyProtection="1">
      <alignment vertical="center"/>
    </xf>
    <xf numFmtId="0" fontId="0" fillId="3" borderId="11" xfId="0" applyFont="1" applyFill="1" applyBorder="1" applyAlignment="1" applyProtection="1">
      <alignment vertical="center"/>
    </xf>
    <xf numFmtId="0" fontId="0" fillId="3" borderId="8" xfId="0" applyFont="1" applyFill="1" applyBorder="1" applyAlignment="1" applyProtection="1">
      <alignment vertical="center"/>
    </xf>
    <xf numFmtId="0" fontId="0" fillId="3" borderId="14" xfId="0" applyFont="1" applyFill="1" applyBorder="1" applyAlignment="1" applyProtection="1">
      <alignment vertical="center"/>
    </xf>
    <xf numFmtId="0" fontId="0" fillId="3" borderId="10" xfId="0" applyFont="1" applyFill="1" applyBorder="1" applyAlignment="1" applyProtection="1">
      <alignment horizontal="left" vertical="center"/>
    </xf>
    <xf numFmtId="0" fontId="0" fillId="3" borderId="11" xfId="0" applyFont="1" applyFill="1" applyBorder="1" applyAlignment="1" applyProtection="1">
      <alignment horizontal="left" vertical="center"/>
    </xf>
    <xf numFmtId="0" fontId="0" fillId="3" borderId="8" xfId="0" applyFont="1" applyFill="1" applyBorder="1" applyAlignment="1" applyProtection="1">
      <alignment horizontal="left" vertical="center"/>
    </xf>
    <xf numFmtId="0" fontId="0" fillId="3" borderId="14" xfId="0" applyFont="1" applyFill="1" applyBorder="1" applyAlignment="1" applyProtection="1">
      <alignment horizontal="left" vertical="center"/>
    </xf>
    <xf numFmtId="0" fontId="0" fillId="3" borderId="6" xfId="0" applyFont="1" applyFill="1" applyBorder="1" applyAlignment="1" applyProtection="1">
      <alignment horizontal="left" vertical="center"/>
    </xf>
    <xf numFmtId="0" fontId="5" fillId="4" borderId="7" xfId="0" applyFont="1" applyFill="1" applyBorder="1" applyAlignment="1" applyProtection="1">
      <alignment horizontal="left"/>
    </xf>
    <xf numFmtId="0" fontId="0" fillId="3" borderId="6" xfId="0" applyFill="1" applyBorder="1" applyAlignment="1">
      <alignment horizontal="left" vertical="top"/>
    </xf>
    <xf numFmtId="0" fontId="0" fillId="3" borderId="6" xfId="0" applyFill="1" applyBorder="1" applyAlignment="1">
      <alignment horizontal="center"/>
    </xf>
    <xf numFmtId="0" fontId="0" fillId="3" borderId="10" xfId="0" applyFill="1" applyBorder="1" applyAlignment="1">
      <alignment horizontal="left" vertical="top" wrapText="1"/>
    </xf>
    <xf numFmtId="0" fontId="0" fillId="3" borderId="11" xfId="0" applyFill="1" applyBorder="1" applyAlignment="1">
      <alignment horizontal="left" vertical="top" wrapText="1"/>
    </xf>
    <xf numFmtId="0" fontId="0" fillId="3" borderId="8" xfId="0" applyFill="1" applyBorder="1" applyAlignment="1">
      <alignment horizontal="left" vertical="top" wrapText="1"/>
    </xf>
    <xf numFmtId="0" fontId="0" fillId="3" borderId="14" xfId="0" applyFill="1" applyBorder="1" applyAlignment="1">
      <alignment horizontal="left" vertical="top" wrapText="1"/>
    </xf>
    <xf numFmtId="0" fontId="0" fillId="3" borderId="2" xfId="0" applyFill="1" applyBorder="1" applyAlignment="1">
      <alignment horizontal="left" vertical="top" wrapText="1"/>
    </xf>
    <xf numFmtId="0" fontId="0" fillId="3" borderId="4" xfId="0" applyFill="1" applyBorder="1" applyAlignment="1">
      <alignment horizontal="left" vertical="top" wrapText="1"/>
    </xf>
    <xf numFmtId="0" fontId="0" fillId="3" borderId="5" xfId="0" applyFill="1" applyBorder="1" applyAlignment="1">
      <alignment horizontal="left" vertical="top" wrapText="1"/>
    </xf>
    <xf numFmtId="0" fontId="0" fillId="3" borderId="1" xfId="0" applyFill="1" applyBorder="1" applyAlignment="1">
      <alignment horizontal="left" vertical="top" wrapText="1"/>
    </xf>
    <xf numFmtId="0" fontId="4" fillId="3" borderId="6" xfId="0" applyFont="1" applyFill="1" applyBorder="1" applyAlignment="1">
      <alignment horizontal="center"/>
    </xf>
    <xf numFmtId="0" fontId="0" fillId="5" borderId="2" xfId="0" applyFill="1" applyBorder="1" applyAlignment="1" applyProtection="1">
      <alignment horizontal="right" vertical="top"/>
      <protection locked="0"/>
    </xf>
    <xf numFmtId="0" fontId="0" fillId="5" borderId="3" xfId="0" applyFill="1" applyBorder="1" applyAlignment="1" applyProtection="1">
      <alignment horizontal="right" vertical="top"/>
      <protection locked="0"/>
    </xf>
    <xf numFmtId="0" fontId="0" fillId="5" borderId="4" xfId="0" applyFill="1" applyBorder="1" applyAlignment="1" applyProtection="1">
      <alignment horizontal="right" vertical="top"/>
      <protection locked="0"/>
    </xf>
    <xf numFmtId="0" fontId="0" fillId="3" borderId="7" xfId="0" applyFill="1" applyBorder="1" applyAlignment="1">
      <alignment horizontal="left" vertical="top" wrapText="1"/>
    </xf>
    <xf numFmtId="0" fontId="0" fillId="3" borderId="9" xfId="0" applyFill="1" applyBorder="1" applyAlignment="1">
      <alignment horizontal="left" vertical="top" wrapText="1"/>
    </xf>
    <xf numFmtId="0" fontId="0" fillId="3" borderId="0" xfId="0" applyFill="1" applyBorder="1" applyAlignment="1">
      <alignment horizontal="left" vertical="top" wrapText="1"/>
    </xf>
    <xf numFmtId="0" fontId="0" fillId="3" borderId="12" xfId="0" applyFill="1" applyBorder="1" applyAlignment="1">
      <alignment horizontal="left" vertical="top" wrapText="1"/>
    </xf>
    <xf numFmtId="0" fontId="0" fillId="5" borderId="2" xfId="0" applyFill="1" applyBorder="1" applyAlignment="1" applyProtection="1">
      <alignment vertical="top"/>
      <protection locked="0"/>
    </xf>
    <xf numFmtId="0" fontId="0" fillId="5" borderId="3" xfId="0" applyFill="1" applyBorder="1" applyAlignment="1" applyProtection="1">
      <alignment vertical="top"/>
      <protection locked="0"/>
    </xf>
    <xf numFmtId="0" fontId="0" fillId="5" borderId="4" xfId="0" applyFill="1" applyBorder="1" applyAlignment="1" applyProtection="1">
      <alignment vertical="top"/>
      <protection locked="0"/>
    </xf>
    <xf numFmtId="14" fontId="0" fillId="5" borderId="2" xfId="0" applyNumberFormat="1" applyFill="1" applyBorder="1" applyAlignment="1" applyProtection="1">
      <alignment horizontal="left" vertical="top"/>
      <protection locked="0"/>
    </xf>
    <xf numFmtId="0" fontId="0" fillId="5" borderId="4" xfId="0" applyFill="1" applyBorder="1" applyAlignment="1" applyProtection="1">
      <alignment horizontal="left" vertical="top"/>
      <protection locked="0"/>
    </xf>
    <xf numFmtId="0" fontId="0" fillId="5" borderId="10" xfId="0" applyFill="1" applyBorder="1" applyAlignment="1" applyProtection="1">
      <alignment horizontal="left" vertical="center"/>
      <protection locked="0"/>
    </xf>
    <xf numFmtId="0" fontId="0" fillId="5" borderId="11" xfId="0" applyFill="1" applyBorder="1" applyAlignment="1" applyProtection="1">
      <alignment horizontal="left" vertical="center"/>
      <protection locked="0"/>
    </xf>
    <xf numFmtId="0" fontId="0" fillId="5" borderId="8" xfId="0" applyFill="1" applyBorder="1" applyAlignment="1" applyProtection="1">
      <alignment horizontal="left" vertical="center"/>
      <protection locked="0"/>
    </xf>
    <xf numFmtId="0" fontId="0" fillId="5" borderId="14" xfId="0" applyFill="1" applyBorder="1" applyAlignment="1" applyProtection="1">
      <alignment horizontal="left" vertical="center"/>
      <protection locked="0"/>
    </xf>
    <xf numFmtId="0" fontId="5" fillId="4" borderId="2" xfId="0" applyFont="1" applyFill="1" applyBorder="1" applyAlignment="1"/>
    <xf numFmtId="0" fontId="5" fillId="4" borderId="3" xfId="0" applyFont="1" applyFill="1" applyBorder="1" applyAlignment="1"/>
    <xf numFmtId="0" fontId="5" fillId="4" borderId="4" xfId="0" applyFont="1" applyFill="1" applyBorder="1" applyAlignment="1"/>
    <xf numFmtId="0" fontId="0" fillId="3" borderId="10" xfId="0" applyFill="1" applyBorder="1" applyAlignment="1">
      <alignment horizontal="center" vertical="center" wrapText="1"/>
    </xf>
    <xf numFmtId="0" fontId="0" fillId="3" borderId="7" xfId="0" applyFill="1" applyBorder="1" applyAlignment="1">
      <alignment horizontal="center" vertical="center" wrapText="1"/>
    </xf>
    <xf numFmtId="0" fontId="0" fillId="3" borderId="1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0" xfId="0" applyFill="1" applyBorder="1" applyAlignment="1">
      <alignment horizontal="center" vertical="center" wrapText="1"/>
    </xf>
    <xf numFmtId="0" fontId="0" fillId="3" borderId="12" xfId="0" applyFill="1" applyBorder="1" applyAlignment="1">
      <alignment horizontal="center" vertical="center" wrapText="1"/>
    </xf>
    <xf numFmtId="0" fontId="0" fillId="3" borderId="8" xfId="0" applyFill="1" applyBorder="1" applyAlignment="1">
      <alignment horizontal="center" vertical="center" wrapText="1"/>
    </xf>
    <xf numFmtId="0" fontId="0" fillId="3" borderId="13" xfId="0" applyFill="1" applyBorder="1" applyAlignment="1">
      <alignment horizontal="center" vertical="center" wrapText="1"/>
    </xf>
    <xf numFmtId="0" fontId="0" fillId="3" borderId="14" xfId="0" applyFill="1" applyBorder="1" applyAlignment="1">
      <alignment horizontal="center" vertical="center" wrapText="1"/>
    </xf>
    <xf numFmtId="0" fontId="5" fillId="4" borderId="2" xfId="0" applyFont="1" applyFill="1" applyBorder="1" applyAlignment="1">
      <alignment horizontal="left"/>
    </xf>
    <xf numFmtId="0" fontId="5" fillId="4" borderId="3" xfId="0" applyFont="1" applyFill="1" applyBorder="1" applyAlignment="1">
      <alignment horizontal="left"/>
    </xf>
    <xf numFmtId="0" fontId="5" fillId="4" borderId="4" xfId="0" applyFont="1" applyFill="1" applyBorder="1" applyAlignment="1">
      <alignment horizontal="left"/>
    </xf>
    <xf numFmtId="0" fontId="4" fillId="3" borderId="2" xfId="0" applyFont="1" applyFill="1" applyBorder="1" applyAlignment="1">
      <alignment horizontal="center"/>
    </xf>
    <xf numFmtId="0" fontId="4" fillId="3" borderId="3" xfId="0" applyFont="1" applyFill="1" applyBorder="1" applyAlignment="1">
      <alignment horizontal="center"/>
    </xf>
    <xf numFmtId="0" fontId="4" fillId="3" borderId="4" xfId="0" applyFont="1" applyFill="1" applyBorder="1" applyAlignment="1">
      <alignment horizontal="center"/>
    </xf>
    <xf numFmtId="0" fontId="0" fillId="3" borderId="10" xfId="0" applyFill="1" applyBorder="1" applyAlignment="1">
      <alignment horizontal="center" vertical="top" wrapText="1"/>
    </xf>
    <xf numFmtId="0" fontId="0" fillId="3" borderId="7" xfId="0" applyFill="1" applyBorder="1" applyAlignment="1">
      <alignment horizontal="center" vertical="top" wrapText="1"/>
    </xf>
    <xf numFmtId="0" fontId="0" fillId="3" borderId="11" xfId="0" applyFill="1" applyBorder="1" applyAlignment="1">
      <alignment horizontal="center" vertical="top" wrapText="1"/>
    </xf>
    <xf numFmtId="0" fontId="0" fillId="3" borderId="9" xfId="0" applyFill="1" applyBorder="1" applyAlignment="1">
      <alignment horizontal="center" vertical="top" wrapText="1"/>
    </xf>
    <xf numFmtId="0" fontId="0" fillId="3" borderId="0" xfId="0" applyFill="1" applyBorder="1" applyAlignment="1">
      <alignment horizontal="center" vertical="top" wrapText="1"/>
    </xf>
    <xf numFmtId="0" fontId="0" fillId="3" borderId="12" xfId="0" applyFill="1" applyBorder="1" applyAlignment="1">
      <alignment horizontal="center" vertical="top" wrapText="1"/>
    </xf>
    <xf numFmtId="0" fontId="0" fillId="3" borderId="8" xfId="0" applyFill="1" applyBorder="1" applyAlignment="1">
      <alignment horizontal="center" vertical="top" wrapText="1"/>
    </xf>
    <xf numFmtId="0" fontId="0" fillId="3" borderId="13" xfId="0" applyFill="1" applyBorder="1" applyAlignment="1">
      <alignment horizontal="center" vertical="top" wrapText="1"/>
    </xf>
    <xf numFmtId="0" fontId="0" fillId="3" borderId="14" xfId="0" applyFill="1" applyBorder="1" applyAlignment="1">
      <alignment horizontal="center" vertical="top" wrapText="1"/>
    </xf>
    <xf numFmtId="0" fontId="0" fillId="3" borderId="5" xfId="0" applyFill="1" applyBorder="1" applyAlignment="1">
      <alignment horizontal="left" vertical="center" wrapText="1"/>
    </xf>
    <xf numFmtId="0" fontId="0" fillId="3" borderId="1" xfId="0" applyFill="1" applyBorder="1" applyAlignment="1">
      <alignment horizontal="left" vertical="center" wrapText="1"/>
    </xf>
    <xf numFmtId="0" fontId="0" fillId="3" borderId="10" xfId="0" applyFill="1" applyBorder="1" applyAlignment="1">
      <alignment horizontal="left" vertical="center"/>
    </xf>
    <xf numFmtId="0" fontId="0" fillId="3" borderId="11" xfId="0" applyFill="1" applyBorder="1" applyAlignment="1">
      <alignment horizontal="left" vertical="center"/>
    </xf>
    <xf numFmtId="0" fontId="0" fillId="3" borderId="8" xfId="0" applyFill="1" applyBorder="1" applyAlignment="1">
      <alignment horizontal="left" vertical="center"/>
    </xf>
    <xf numFmtId="0" fontId="0" fillId="3" borderId="14" xfId="0" applyFill="1" applyBorder="1" applyAlignment="1">
      <alignment horizontal="left" vertical="center"/>
    </xf>
    <xf numFmtId="0" fontId="0" fillId="3" borderId="5" xfId="0" applyFill="1" applyBorder="1" applyAlignment="1">
      <alignment horizontal="left" vertical="center"/>
    </xf>
    <xf numFmtId="0" fontId="0" fillId="3" borderId="1" xfId="0" applyFill="1" applyBorder="1" applyAlignment="1">
      <alignment horizontal="left" vertical="center"/>
    </xf>
    <xf numFmtId="0" fontId="0" fillId="5" borderId="10" xfId="0" applyFill="1" applyBorder="1" applyAlignment="1" applyProtection="1">
      <alignment horizontal="left" vertical="center"/>
    </xf>
    <xf numFmtId="0" fontId="0" fillId="5" borderId="11" xfId="0" applyFill="1" applyBorder="1" applyAlignment="1" applyProtection="1">
      <alignment horizontal="left" vertical="center"/>
    </xf>
    <xf numFmtId="0" fontId="0" fillId="5" borderId="8" xfId="0" applyFill="1" applyBorder="1" applyAlignment="1" applyProtection="1">
      <alignment horizontal="left" vertical="center"/>
    </xf>
    <xf numFmtId="0" fontId="0" fillId="5" borderId="14" xfId="0" applyFill="1" applyBorder="1" applyAlignment="1" applyProtection="1">
      <alignment horizontal="left" vertical="center"/>
    </xf>
    <xf numFmtId="0" fontId="0" fillId="5" borderId="5" xfId="0" applyFill="1" applyBorder="1" applyAlignment="1" applyProtection="1">
      <alignment horizontal="left" vertical="center"/>
      <protection locked="0"/>
    </xf>
    <xf numFmtId="0" fontId="0" fillId="5" borderId="1" xfId="0" applyFill="1" applyBorder="1" applyAlignment="1" applyProtection="1">
      <alignment horizontal="left" vertical="center"/>
      <protection locked="0"/>
    </xf>
    <xf numFmtId="0" fontId="5" fillId="4" borderId="8" xfId="0" applyFont="1" applyFill="1" applyBorder="1" applyAlignment="1"/>
    <xf numFmtId="0" fontId="5" fillId="4" borderId="13" xfId="0" applyFont="1" applyFill="1" applyBorder="1" applyAlignment="1"/>
    <xf numFmtId="0" fontId="5" fillId="4" borderId="14" xfId="0" applyFont="1" applyFill="1" applyBorder="1" applyAlignment="1"/>
    <xf numFmtId="0" fontId="6" fillId="5" borderId="2" xfId="0" applyFont="1" applyFill="1" applyBorder="1" applyAlignment="1" applyProtection="1">
      <alignment horizontal="center"/>
      <protection locked="0"/>
    </xf>
    <xf numFmtId="0" fontId="6" fillId="5" borderId="3" xfId="0" applyFont="1" applyFill="1" applyBorder="1" applyAlignment="1" applyProtection="1">
      <alignment horizontal="center"/>
      <protection locked="0"/>
    </xf>
    <xf numFmtId="0" fontId="6" fillId="5" borderId="4" xfId="0" applyFont="1" applyFill="1" applyBorder="1" applyAlignment="1" applyProtection="1">
      <alignment horizontal="center"/>
      <protection locked="0"/>
    </xf>
    <xf numFmtId="0" fontId="0" fillId="3" borderId="2" xfId="0" applyFill="1" applyBorder="1" applyAlignment="1">
      <alignment horizontal="left"/>
    </xf>
    <xf numFmtId="0" fontId="0" fillId="3" borderId="3" xfId="0" applyFill="1" applyBorder="1" applyAlignment="1">
      <alignment horizontal="left"/>
    </xf>
    <xf numFmtId="0" fontId="0" fillId="3" borderId="4" xfId="0" applyFill="1" applyBorder="1" applyAlignment="1">
      <alignment horizontal="left"/>
    </xf>
    <xf numFmtId="14" fontId="0" fillId="5" borderId="2" xfId="0" applyNumberFormat="1" applyFill="1" applyBorder="1" applyAlignment="1" applyProtection="1">
      <alignment horizontal="left" vertical="center"/>
      <protection locked="0"/>
    </xf>
    <xf numFmtId="0" fontId="0" fillId="5" borderId="4" xfId="0" applyFill="1" applyBorder="1" applyAlignment="1" applyProtection="1">
      <alignment horizontal="left" vertical="center"/>
      <protection locked="0"/>
    </xf>
    <xf numFmtId="0" fontId="0" fillId="5" borderId="2" xfId="0" applyFill="1" applyBorder="1" applyAlignment="1" applyProtection="1">
      <alignment horizontal="left" vertical="top"/>
      <protection locked="0"/>
    </xf>
    <xf numFmtId="0" fontId="5" fillId="0" borderId="12" xfId="0" applyFont="1" applyFill="1" applyBorder="1" applyAlignment="1">
      <alignment horizontal="center"/>
    </xf>
    <xf numFmtId="0" fontId="0" fillId="3" borderId="2" xfId="0" applyFill="1" applyBorder="1" applyAlignment="1">
      <alignment horizontal="left" vertical="center" wrapText="1"/>
    </xf>
    <xf numFmtId="0" fontId="0" fillId="3" borderId="3" xfId="0" applyFill="1" applyBorder="1" applyAlignment="1">
      <alignment horizontal="left" vertical="center" wrapText="1"/>
    </xf>
    <xf numFmtId="0" fontId="0" fillId="3" borderId="4" xfId="0" applyFill="1" applyBorder="1" applyAlignment="1">
      <alignment horizontal="left" vertical="center" wrapText="1"/>
    </xf>
    <xf numFmtId="0" fontId="6" fillId="5" borderId="6" xfId="0" applyFont="1" applyFill="1" applyBorder="1" applyAlignment="1" applyProtection="1">
      <alignment horizontal="center"/>
      <protection locked="0"/>
    </xf>
    <xf numFmtId="0" fontId="0" fillId="2" borderId="0" xfId="0" applyFill="1" applyBorder="1" applyAlignment="1">
      <alignment horizontal="center"/>
    </xf>
    <xf numFmtId="14" fontId="0" fillId="5" borderId="2" xfId="0" applyNumberFormat="1" applyFont="1" applyFill="1" applyBorder="1" applyAlignment="1" applyProtection="1">
      <alignment horizontal="left" vertical="center"/>
      <protection locked="0"/>
    </xf>
    <xf numFmtId="14" fontId="0" fillId="5" borderId="4" xfId="0" applyNumberFormat="1" applyFont="1" applyFill="1" applyBorder="1" applyAlignment="1" applyProtection="1">
      <alignment horizontal="left" vertical="center"/>
      <protection locked="0"/>
    </xf>
    <xf numFmtId="0" fontId="0" fillId="3" borderId="6" xfId="0" applyFill="1" applyBorder="1" applyAlignment="1">
      <alignment horizontal="left" vertical="top" wrapText="1"/>
    </xf>
    <xf numFmtId="0" fontId="0" fillId="3" borderId="10" xfId="0" applyFill="1" applyBorder="1" applyAlignment="1">
      <alignment horizontal="left" vertical="center" wrapText="1"/>
    </xf>
    <xf numFmtId="0" fontId="0" fillId="3" borderId="11" xfId="0" applyFill="1" applyBorder="1" applyAlignment="1">
      <alignment horizontal="left" vertical="center" wrapText="1"/>
    </xf>
    <xf numFmtId="0" fontId="0" fillId="3" borderId="8" xfId="0" applyFill="1" applyBorder="1" applyAlignment="1">
      <alignment horizontal="left" vertical="center" wrapText="1"/>
    </xf>
    <xf numFmtId="0" fontId="0" fillId="3" borderId="14" xfId="0" applyFill="1" applyBorder="1" applyAlignment="1">
      <alignment horizontal="left" vertical="center" wrapText="1"/>
    </xf>
    <xf numFmtId="0" fontId="0" fillId="3" borderId="5" xfId="0" applyFont="1" applyFill="1" applyBorder="1" applyAlignment="1">
      <alignment horizontal="left" vertical="center" wrapText="1"/>
    </xf>
    <xf numFmtId="0" fontId="0" fillId="3" borderId="1" xfId="0" applyFont="1" applyFill="1" applyBorder="1" applyAlignment="1">
      <alignment horizontal="left" vertical="center" wrapText="1"/>
    </xf>
    <xf numFmtId="0" fontId="0" fillId="3" borderId="10" xfId="0" applyFill="1" applyBorder="1" applyAlignment="1">
      <alignment vertical="center" wrapText="1"/>
    </xf>
    <xf numFmtId="0" fontId="0" fillId="3" borderId="11" xfId="0" applyFill="1" applyBorder="1" applyAlignment="1">
      <alignment vertical="center" wrapText="1"/>
    </xf>
    <xf numFmtId="0" fontId="0" fillId="3" borderId="8" xfId="0" applyFill="1" applyBorder="1" applyAlignment="1">
      <alignment vertical="center" wrapText="1"/>
    </xf>
    <xf numFmtId="0" fontId="0" fillId="3" borderId="14" xfId="0" applyFill="1" applyBorder="1" applyAlignment="1">
      <alignment vertical="center" wrapText="1"/>
    </xf>
    <xf numFmtId="0" fontId="0" fillId="3" borderId="5" xfId="0" applyFill="1" applyBorder="1" applyAlignment="1">
      <alignment vertical="center" wrapText="1"/>
    </xf>
    <xf numFmtId="0" fontId="0" fillId="3" borderId="1" xfId="0" applyFill="1" applyBorder="1" applyAlignment="1">
      <alignment vertical="center" wrapText="1"/>
    </xf>
    <xf numFmtId="0" fontId="5" fillId="4" borderId="8" xfId="0" applyFont="1" applyFill="1" applyBorder="1" applyAlignment="1">
      <alignment horizontal="left"/>
    </xf>
    <xf numFmtId="0" fontId="5" fillId="4" borderId="13" xfId="0" applyFont="1" applyFill="1" applyBorder="1" applyAlignment="1">
      <alignment horizontal="left"/>
    </xf>
    <xf numFmtId="0" fontId="5" fillId="4" borderId="14" xfId="0" applyFont="1" applyFill="1" applyBorder="1" applyAlignment="1">
      <alignment horizontal="left"/>
    </xf>
    <xf numFmtId="0" fontId="0" fillId="5" borderId="10" xfId="0" applyFill="1" applyBorder="1" applyAlignment="1" applyProtection="1">
      <alignment horizontal="right" vertical="top"/>
      <protection locked="0"/>
    </xf>
    <xf numFmtId="0" fontId="0" fillId="5" borderId="7" xfId="0" applyFill="1" applyBorder="1" applyAlignment="1" applyProtection="1">
      <alignment horizontal="right" vertical="top"/>
      <protection locked="0"/>
    </xf>
    <xf numFmtId="0" fontId="0" fillId="5" borderId="11" xfId="0" applyFill="1" applyBorder="1" applyAlignment="1" applyProtection="1">
      <alignment horizontal="right" vertical="top"/>
      <protection locked="0"/>
    </xf>
    <xf numFmtId="0" fontId="5" fillId="4" borderId="0" xfId="0" applyFont="1" applyFill="1" applyBorder="1" applyAlignment="1">
      <alignment horizontal="left"/>
    </xf>
    <xf numFmtId="14" fontId="0" fillId="5" borderId="4" xfId="0" applyNumberFormat="1" applyFill="1" applyBorder="1" applyAlignment="1" applyProtection="1">
      <alignment horizontal="left" vertical="center"/>
      <protection locked="0"/>
    </xf>
    <xf numFmtId="0" fontId="0" fillId="3" borderId="10" xfId="0" applyFill="1" applyBorder="1" applyAlignment="1">
      <alignment wrapText="1"/>
    </xf>
    <xf numFmtId="0" fontId="0" fillId="3" borderId="11" xfId="0" applyFill="1" applyBorder="1" applyAlignment="1">
      <alignment wrapText="1"/>
    </xf>
    <xf numFmtId="0" fontId="0" fillId="3" borderId="6" xfId="0" applyFill="1" applyBorder="1" applyAlignment="1">
      <alignment horizontal="center" vertical="top" wrapText="1"/>
    </xf>
    <xf numFmtId="0" fontId="0" fillId="5" borderId="13" xfId="0" applyFill="1" applyBorder="1" applyAlignment="1" applyProtection="1">
      <alignment horizontal="left" vertical="center"/>
    </xf>
    <xf numFmtId="0" fontId="0" fillId="3" borderId="2" xfId="0" applyFill="1" applyBorder="1" applyAlignment="1">
      <alignment wrapText="1"/>
    </xf>
    <xf numFmtId="0" fontId="0" fillId="3" borderId="4" xfId="0" applyFill="1" applyBorder="1" applyAlignment="1">
      <alignment wrapText="1"/>
    </xf>
    <xf numFmtId="14" fontId="0" fillId="5" borderId="6" xfId="0" applyNumberFormat="1" applyFill="1" applyBorder="1" applyAlignment="1" applyProtection="1">
      <alignment horizontal="left" vertical="top"/>
      <protection locked="0"/>
    </xf>
    <xf numFmtId="0" fontId="0" fillId="5" borderId="6" xfId="0" applyFill="1" applyBorder="1" applyAlignment="1" applyProtection="1">
      <alignment horizontal="left" vertical="top"/>
      <protection locked="0"/>
    </xf>
    <xf numFmtId="0" fontId="0" fillId="5" borderId="6" xfId="0" applyFill="1" applyBorder="1" applyAlignment="1" applyProtection="1">
      <alignment horizontal="right" vertical="top"/>
      <protection locked="0"/>
    </xf>
    <xf numFmtId="165" fontId="0" fillId="2" borderId="6" xfId="0" applyNumberFormat="1" applyFill="1" applyBorder="1" applyAlignment="1" applyProtection="1">
      <alignment horizontal="right" vertical="top"/>
    </xf>
    <xf numFmtId="0" fontId="0" fillId="3" borderId="6" xfId="0" applyFill="1" applyBorder="1" applyAlignment="1">
      <alignment vertical="center" wrapText="1"/>
    </xf>
    <xf numFmtId="0" fontId="4" fillId="3" borderId="6" xfId="0" applyFont="1" applyFill="1" applyBorder="1" applyAlignment="1" applyProtection="1">
      <alignment horizontal="center"/>
    </xf>
    <xf numFmtId="0" fontId="0" fillId="3" borderId="6" xfId="0" applyFill="1" applyBorder="1" applyAlignment="1">
      <alignment horizontal="left" vertical="center" wrapText="1"/>
    </xf>
    <xf numFmtId="0" fontId="0" fillId="3" borderId="10" xfId="0" applyFill="1" applyBorder="1" applyAlignment="1">
      <alignment vertical="center"/>
    </xf>
    <xf numFmtId="0" fontId="0" fillId="0" borderId="11" xfId="0" applyBorder="1" applyAlignment="1">
      <alignment vertical="center"/>
    </xf>
    <xf numFmtId="0" fontId="0" fillId="0" borderId="8" xfId="0" applyBorder="1" applyAlignment="1">
      <alignment vertical="center"/>
    </xf>
    <xf numFmtId="0" fontId="0" fillId="0" borderId="14" xfId="0" applyBorder="1" applyAlignment="1">
      <alignment vertical="center"/>
    </xf>
    <xf numFmtId="0" fontId="9" fillId="5" borderId="6" xfId="0" applyFont="1" applyFill="1" applyBorder="1" applyAlignment="1" applyProtection="1">
      <alignment horizontal="right" vertical="top"/>
      <protection locked="0"/>
    </xf>
    <xf numFmtId="0" fontId="0" fillId="5" borderId="2" xfId="0" applyFill="1" applyBorder="1" applyAlignment="1" applyProtection="1">
      <alignment horizontal="left" vertical="center"/>
      <protection locked="0"/>
    </xf>
    <xf numFmtId="0" fontId="0" fillId="0" borderId="11" xfId="0" applyBorder="1" applyAlignment="1">
      <alignment horizontal="left" vertical="center"/>
    </xf>
    <xf numFmtId="0" fontId="0" fillId="0" borderId="8" xfId="0" applyBorder="1" applyAlignment="1">
      <alignment horizontal="left" vertical="center"/>
    </xf>
    <xf numFmtId="0" fontId="0" fillId="0" borderId="14" xfId="0" applyBorder="1" applyAlignment="1">
      <alignment horizontal="left" vertical="center"/>
    </xf>
    <xf numFmtId="14" fontId="0" fillId="5" borderId="4" xfId="0" applyNumberFormat="1" applyFill="1" applyBorder="1" applyAlignment="1" applyProtection="1">
      <alignment horizontal="left" vertical="top"/>
      <protection locked="0"/>
    </xf>
    <xf numFmtId="2" fontId="0" fillId="5" borderId="6" xfId="0" applyNumberFormat="1" applyFill="1" applyBorder="1" applyAlignment="1" applyProtection="1">
      <alignment horizontal="right" vertical="top"/>
      <protection locked="0"/>
    </xf>
    <xf numFmtId="2" fontId="9" fillId="5" borderId="6" xfId="0" applyNumberFormat="1" applyFont="1" applyFill="1" applyBorder="1" applyAlignment="1" applyProtection="1">
      <alignment horizontal="right" vertical="top"/>
      <protection locked="0"/>
    </xf>
    <xf numFmtId="0" fontId="0" fillId="3" borderId="6" xfId="0" applyFill="1" applyBorder="1" applyAlignment="1">
      <alignment horizontal="center" vertical="center"/>
    </xf>
  </cellXfs>
  <cellStyles count="6">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Normal" xfId="0" builtinId="0"/>
    <cellStyle name="Percent" xfId="1" xr:uid="{00000000-0005-0000-0000-000001000000}"/>
  </cellStyles>
  <dxfs count="84">
    <dxf>
      <font>
        <color rgb="FFFF0000"/>
      </font>
      <fill>
        <patternFill>
          <bgColor theme="4" tint="0.79995117038483843"/>
        </patternFill>
      </fill>
    </dxf>
    <dxf>
      <font>
        <color rgb="FFFF0000"/>
      </font>
    </dxf>
    <dxf>
      <font>
        <color rgb="FFFF0000"/>
      </font>
    </dxf>
    <dxf>
      <font>
        <color rgb="FFFF0000"/>
      </font>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dxf>
    <dxf>
      <font>
        <color rgb="FFFF0000"/>
      </font>
    </dxf>
    <dxf>
      <font>
        <color rgb="FFFF0000"/>
      </font>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dxf>
    <dxf>
      <font>
        <color rgb="FFFF0000"/>
      </font>
    </dxf>
    <dxf>
      <font>
        <color rgb="FFFF0000"/>
      </font>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bgColor theme="4" tint="0.79995117038483843"/>
        </patternFill>
      </fill>
    </dxf>
    <dxf>
      <font>
        <color rgb="FFFF0000"/>
      </font>
      <fill>
        <patternFill patternType="solid">
          <bgColor theme="4" tint="0.79995117038483843"/>
        </patternFill>
      </fill>
    </dxf>
    <dxf>
      <font>
        <color rgb="FFFF0000"/>
      </font>
      <fill>
        <patternFill patternType="solid">
          <bgColor theme="4" tint="0.79995117038483843"/>
        </patternFill>
      </fill>
    </dxf>
    <dxf>
      <font>
        <color rgb="FFFF0000"/>
      </font>
      <fill>
        <patternFill patternType="solid">
          <bgColor theme="4" tint="0.79995117038483843"/>
        </patternFill>
      </fill>
    </dxf>
    <dxf>
      <font>
        <color rgb="FFFF0000"/>
      </font>
      <fill>
        <patternFill patternType="solid">
          <bgColor theme="4" tint="0.799951170384838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E$3"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firstButton="1" fmlaLink="$E$5"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Radio" firstButton="1" fmlaLink="$E$3"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Radio" firstButton="1" fmlaLink="$E$5"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Radio" firstButton="1" fmlaLink="$E$3"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Radio" firstButton="1" fmlaLink="$E$5"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0</xdr:row>
      <xdr:rowOff>38100</xdr:rowOff>
    </xdr:from>
    <xdr:to>
      <xdr:col>2</xdr:col>
      <xdr:colOff>323688</xdr:colOff>
      <xdr:row>5</xdr:row>
      <xdr:rowOff>22110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57150" y="38100"/>
          <a:ext cx="1295400" cy="93345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1</xdr:row>
          <xdr:rowOff>361950</xdr:rowOff>
        </xdr:from>
        <xdr:to>
          <xdr:col>7</xdr:col>
          <xdr:colOff>0</xdr:colOff>
          <xdr:row>3</xdr:row>
          <xdr:rowOff>0</xdr:rowOff>
        </xdr:to>
        <xdr:sp macro="" textlink="">
          <xdr:nvSpPr>
            <xdr:cNvPr id="2057" name="GroupBox 9" hidden="1">
              <a:extLst>
                <a:ext uri="{63B3BB69-23CF-44E3-9099-C40C66FF867C}">
                  <a14:compatExt spid="_x0000_s2057"/>
                </a:ext>
                <a:ext uri="{FF2B5EF4-FFF2-40B4-BE49-F238E27FC236}">
                  <a16:creationId xmlns:a16="http://schemas.microsoft.com/office/drawing/2014/main" id="{00000000-0008-0000-0100-0000090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xdr:row>
          <xdr:rowOff>19050</xdr:rowOff>
        </xdr:from>
        <xdr:to>
          <xdr:col>4</xdr:col>
          <xdr:colOff>1346200</xdr:colOff>
          <xdr:row>2</xdr:row>
          <xdr:rowOff>184150</xdr:rowOff>
        </xdr:to>
        <xdr:sp macro="" textlink="">
          <xdr:nvSpPr>
            <xdr:cNvPr id="2073" name="RadioButton 10" hidden="1">
              <a:extLst>
                <a:ext uri="{63B3BB69-23CF-44E3-9099-C40C66FF867C}">
                  <a14:compatExt spid="_x0000_s2073"/>
                </a:ext>
                <a:ext uri="{FF2B5EF4-FFF2-40B4-BE49-F238E27FC236}">
                  <a16:creationId xmlns:a16="http://schemas.microsoft.com/office/drawing/2014/main" id="{00000000-0008-0000-0100-00001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Meter readings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603250</xdr:colOff>
          <xdr:row>2</xdr:row>
          <xdr:rowOff>31750</xdr:rowOff>
        </xdr:from>
        <xdr:to>
          <xdr:col>6</xdr:col>
          <xdr:colOff>622300</xdr:colOff>
          <xdr:row>2</xdr:row>
          <xdr:rowOff>171450</xdr:rowOff>
        </xdr:to>
        <xdr:sp macro="" textlink="">
          <xdr:nvSpPr>
            <xdr:cNvPr id="2074" name="RadioButton 11" hidden="1">
              <a:extLst>
                <a:ext uri="{63B3BB69-23CF-44E3-9099-C40C66FF867C}">
                  <a14:compatExt spid="_x0000_s2074"/>
                </a:ext>
                <a:ext uri="{FF2B5EF4-FFF2-40B4-BE49-F238E27FC236}">
                  <a16:creationId xmlns:a16="http://schemas.microsoft.com/office/drawing/2014/main" id="{00000000-0008-0000-01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Abstraction volumes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4</xdr:row>
          <xdr:rowOff>19050</xdr:rowOff>
        </xdr:from>
        <xdr:to>
          <xdr:col>4</xdr:col>
          <xdr:colOff>895350</xdr:colOff>
          <xdr:row>4</xdr:row>
          <xdr:rowOff>171450</xdr:rowOff>
        </xdr:to>
        <xdr:sp macro="" textlink="">
          <xdr:nvSpPr>
            <xdr:cNvPr id="2075" name="RadioButton 12" hidden="1">
              <a:extLst>
                <a:ext uri="{63B3BB69-23CF-44E3-9099-C40C66FF867C}">
                  <a14:compatExt spid="_x0000_s2075"/>
                </a:ext>
                <a:ext uri="{FF2B5EF4-FFF2-40B4-BE49-F238E27FC236}">
                  <a16:creationId xmlns:a16="http://schemas.microsoft.com/office/drawing/2014/main" id="{00000000-0008-0000-01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Cubic Metres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323850</xdr:colOff>
          <xdr:row>4</xdr:row>
          <xdr:rowOff>19050</xdr:rowOff>
        </xdr:from>
        <xdr:to>
          <xdr:col>5</xdr:col>
          <xdr:colOff>971550</xdr:colOff>
          <xdr:row>4</xdr:row>
          <xdr:rowOff>184150</xdr:rowOff>
        </xdr:to>
        <xdr:sp macro="" textlink="">
          <xdr:nvSpPr>
            <xdr:cNvPr id="2076" name="RadioButton 13" hidden="1">
              <a:extLst>
                <a:ext uri="{63B3BB69-23CF-44E3-9099-C40C66FF867C}">
                  <a14:compatExt spid="_x0000_s2076"/>
                </a:ext>
                <a:ext uri="{FF2B5EF4-FFF2-40B4-BE49-F238E27FC236}">
                  <a16:creationId xmlns:a16="http://schemas.microsoft.com/office/drawing/2014/main" id="{00000000-0008-0000-01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Litres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xdr:row>
          <xdr:rowOff>38100</xdr:rowOff>
        </xdr:from>
        <xdr:to>
          <xdr:col>6</xdr:col>
          <xdr:colOff>927100</xdr:colOff>
          <xdr:row>4</xdr:row>
          <xdr:rowOff>165100</xdr:rowOff>
        </xdr:to>
        <xdr:sp macro="" textlink="">
          <xdr:nvSpPr>
            <xdr:cNvPr id="2077" name="RadioButton 14" hidden="1">
              <a:extLst>
                <a:ext uri="{63B3BB69-23CF-44E3-9099-C40C66FF867C}">
                  <a14:compatExt spid="_x0000_s2077"/>
                </a:ext>
                <a:ext uri="{FF2B5EF4-FFF2-40B4-BE49-F238E27FC236}">
                  <a16:creationId xmlns:a16="http://schemas.microsoft.com/office/drawing/2014/main" id="{00000000-0008-0000-0100-00001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Gallons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xdr:row>
          <xdr:rowOff>0</xdr:rowOff>
        </xdr:from>
        <xdr:to>
          <xdr:col>7</xdr:col>
          <xdr:colOff>0</xdr:colOff>
          <xdr:row>3</xdr:row>
          <xdr:rowOff>0</xdr:rowOff>
        </xdr:to>
        <xdr:sp macro="" textlink="">
          <xdr:nvSpPr>
            <xdr:cNvPr id="2078" name="GroupBox 15" hidden="1">
              <a:extLst>
                <a:ext uri="{63B3BB69-23CF-44E3-9099-C40C66FF867C}">
                  <a14:compatExt spid="_x0000_s2078"/>
                </a:ext>
                <a:ext uri="{FF2B5EF4-FFF2-40B4-BE49-F238E27FC236}">
                  <a16:creationId xmlns:a16="http://schemas.microsoft.com/office/drawing/2014/main" id="{00000000-0008-0000-0100-00001E0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1390650</xdr:colOff>
          <xdr:row>406</xdr:row>
          <xdr:rowOff>50800</xdr:rowOff>
        </xdr:from>
        <xdr:to>
          <xdr:col>5</xdr:col>
          <xdr:colOff>660400</xdr:colOff>
          <xdr:row>409</xdr:row>
          <xdr:rowOff>107950</xdr:rowOff>
        </xdr:to>
        <xdr:sp macro="" textlink="">
          <xdr:nvSpPr>
            <xdr:cNvPr id="2081" name="dailyButton" hidden="1">
              <a:extLst>
                <a:ext uri="{63B3BB69-23CF-44E3-9099-C40C66FF867C}">
                  <a14:compatExt spid="_x0000_s2081"/>
                </a:ext>
                <a:ext uri="{FF2B5EF4-FFF2-40B4-BE49-F238E27FC236}">
                  <a16:creationId xmlns:a16="http://schemas.microsoft.com/office/drawing/2014/main" id="{00000000-0008-0000-01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Create XML</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38100</xdr:colOff>
          <xdr:row>2</xdr:row>
          <xdr:rowOff>19050</xdr:rowOff>
        </xdr:from>
        <xdr:to>
          <xdr:col>5</xdr:col>
          <xdr:colOff>12700</xdr:colOff>
          <xdr:row>2</xdr:row>
          <xdr:rowOff>184150</xdr:rowOff>
        </xdr:to>
        <xdr:sp macro="" textlink="">
          <xdr:nvSpPr>
            <xdr:cNvPr id="3075" name="RadioButton 9"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Meter readings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603250</xdr:colOff>
          <xdr:row>2</xdr:row>
          <xdr:rowOff>31750</xdr:rowOff>
        </xdr:from>
        <xdr:to>
          <xdr:col>6</xdr:col>
          <xdr:colOff>527050</xdr:colOff>
          <xdr:row>2</xdr:row>
          <xdr:rowOff>171450</xdr:rowOff>
        </xdr:to>
        <xdr:sp macro="" textlink="">
          <xdr:nvSpPr>
            <xdr:cNvPr id="3076" name="RadioButton 10"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Abstraction volumes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4</xdr:row>
          <xdr:rowOff>19050</xdr:rowOff>
        </xdr:from>
        <xdr:to>
          <xdr:col>4</xdr:col>
          <xdr:colOff>895350</xdr:colOff>
          <xdr:row>4</xdr:row>
          <xdr:rowOff>171450</xdr:rowOff>
        </xdr:to>
        <xdr:sp macro="" textlink="">
          <xdr:nvSpPr>
            <xdr:cNvPr id="3077" name="RadioButton 11"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Cubic Metres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381000</xdr:colOff>
          <xdr:row>4</xdr:row>
          <xdr:rowOff>19050</xdr:rowOff>
        </xdr:from>
        <xdr:to>
          <xdr:col>5</xdr:col>
          <xdr:colOff>1028700</xdr:colOff>
          <xdr:row>4</xdr:row>
          <xdr:rowOff>184150</xdr:rowOff>
        </xdr:to>
        <xdr:sp macro="" textlink="">
          <xdr:nvSpPr>
            <xdr:cNvPr id="3078" name="RadioButton 12"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Litres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266700</xdr:colOff>
          <xdr:row>4</xdr:row>
          <xdr:rowOff>19050</xdr:rowOff>
        </xdr:from>
        <xdr:to>
          <xdr:col>6</xdr:col>
          <xdr:colOff>876300</xdr:colOff>
          <xdr:row>4</xdr:row>
          <xdr:rowOff>171450</xdr:rowOff>
        </xdr:to>
        <xdr:sp macro="" textlink="">
          <xdr:nvSpPr>
            <xdr:cNvPr id="3079" name="RadioButton 13"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Gallons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xdr:row>
          <xdr:rowOff>400050</xdr:rowOff>
        </xdr:from>
        <xdr:to>
          <xdr:col>7</xdr:col>
          <xdr:colOff>0</xdr:colOff>
          <xdr:row>3</xdr:row>
          <xdr:rowOff>0</xdr:rowOff>
        </xdr:to>
        <xdr:sp macro="" textlink="">
          <xdr:nvSpPr>
            <xdr:cNvPr id="3080" name="GroupBox 14"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3</xdr:row>
          <xdr:rowOff>190500</xdr:rowOff>
        </xdr:from>
        <xdr:to>
          <xdr:col>7</xdr:col>
          <xdr:colOff>0</xdr:colOff>
          <xdr:row>5</xdr:row>
          <xdr:rowOff>0</xdr:rowOff>
        </xdr:to>
        <xdr:sp macro="" textlink="">
          <xdr:nvSpPr>
            <xdr:cNvPr id="3081" name="GroupBox 15"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1257300</xdr:colOff>
          <xdr:row>76</xdr:row>
          <xdr:rowOff>38100</xdr:rowOff>
        </xdr:from>
        <xdr:to>
          <xdr:col>5</xdr:col>
          <xdr:colOff>717550</xdr:colOff>
          <xdr:row>79</xdr:row>
          <xdr:rowOff>95250</xdr:rowOff>
        </xdr:to>
        <xdr:sp macro="" textlink="">
          <xdr:nvSpPr>
            <xdr:cNvPr id="3085" name="weeklyButton"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Create XML</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38100</xdr:colOff>
          <xdr:row>2</xdr:row>
          <xdr:rowOff>19050</xdr:rowOff>
        </xdr:from>
        <xdr:to>
          <xdr:col>4</xdr:col>
          <xdr:colOff>1346200</xdr:colOff>
          <xdr:row>2</xdr:row>
          <xdr:rowOff>184150</xdr:rowOff>
        </xdr:to>
        <xdr:sp macro="" textlink="">
          <xdr:nvSpPr>
            <xdr:cNvPr id="4099" name="RadioButton 8"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Meter readings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603250</xdr:colOff>
          <xdr:row>2</xdr:row>
          <xdr:rowOff>31750</xdr:rowOff>
        </xdr:from>
        <xdr:to>
          <xdr:col>6</xdr:col>
          <xdr:colOff>793750</xdr:colOff>
          <xdr:row>2</xdr:row>
          <xdr:rowOff>171450</xdr:rowOff>
        </xdr:to>
        <xdr:sp macro="" textlink="">
          <xdr:nvSpPr>
            <xdr:cNvPr id="4100" name="RadioButton 9"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Abstraction volumes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xdr:row>
          <xdr:rowOff>438150</xdr:rowOff>
        </xdr:from>
        <xdr:to>
          <xdr:col>7</xdr:col>
          <xdr:colOff>0</xdr:colOff>
          <xdr:row>3</xdr:row>
          <xdr:rowOff>0</xdr:rowOff>
        </xdr:to>
        <xdr:sp macro="" textlink="">
          <xdr:nvSpPr>
            <xdr:cNvPr id="4119" name="GroupBox 10" hidden="1">
              <a:extLst>
                <a:ext uri="{63B3BB69-23CF-44E3-9099-C40C66FF867C}">
                  <a14:compatExt spid="_x0000_s4119"/>
                </a:ext>
                <a:ext uri="{FF2B5EF4-FFF2-40B4-BE49-F238E27FC236}">
                  <a16:creationId xmlns:a16="http://schemas.microsoft.com/office/drawing/2014/main" id="{00000000-0008-0000-0300-0000171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4</xdr:row>
          <xdr:rowOff>19050</xdr:rowOff>
        </xdr:from>
        <xdr:to>
          <xdr:col>4</xdr:col>
          <xdr:colOff>895350</xdr:colOff>
          <xdr:row>4</xdr:row>
          <xdr:rowOff>171450</xdr:rowOff>
        </xdr:to>
        <xdr:sp macro="" textlink="">
          <xdr:nvSpPr>
            <xdr:cNvPr id="4121" name="RadioButton 11" hidden="1">
              <a:extLst>
                <a:ext uri="{63B3BB69-23CF-44E3-9099-C40C66FF867C}">
                  <a14:compatExt spid="_x0000_s4121"/>
                </a:ext>
                <a:ext uri="{FF2B5EF4-FFF2-40B4-BE49-F238E27FC236}">
                  <a16:creationId xmlns:a16="http://schemas.microsoft.com/office/drawing/2014/main" id="{00000000-0008-0000-03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Cubic Metres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1422400</xdr:colOff>
          <xdr:row>4</xdr:row>
          <xdr:rowOff>19050</xdr:rowOff>
        </xdr:from>
        <xdr:to>
          <xdr:col>5</xdr:col>
          <xdr:colOff>508000</xdr:colOff>
          <xdr:row>4</xdr:row>
          <xdr:rowOff>184150</xdr:rowOff>
        </xdr:to>
        <xdr:sp macro="" textlink="">
          <xdr:nvSpPr>
            <xdr:cNvPr id="4122" name="RadioButton 12" hidden="1">
              <a:extLst>
                <a:ext uri="{63B3BB69-23CF-44E3-9099-C40C66FF867C}">
                  <a14:compatExt spid="_x0000_s4122"/>
                </a:ext>
                <a:ext uri="{FF2B5EF4-FFF2-40B4-BE49-F238E27FC236}">
                  <a16:creationId xmlns:a16="http://schemas.microsoft.com/office/drawing/2014/main" id="{00000000-0008-0000-03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Litres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88900</xdr:colOff>
          <xdr:row>4</xdr:row>
          <xdr:rowOff>19050</xdr:rowOff>
        </xdr:from>
        <xdr:to>
          <xdr:col>6</xdr:col>
          <xdr:colOff>736600</xdr:colOff>
          <xdr:row>4</xdr:row>
          <xdr:rowOff>184150</xdr:rowOff>
        </xdr:to>
        <xdr:sp macro="" textlink="">
          <xdr:nvSpPr>
            <xdr:cNvPr id="4127" name="RadioButton 13" hidden="1">
              <a:extLst>
                <a:ext uri="{63B3BB69-23CF-44E3-9099-C40C66FF867C}">
                  <a14:compatExt spid="_x0000_s4127"/>
                </a:ext>
                <a:ext uri="{FF2B5EF4-FFF2-40B4-BE49-F238E27FC236}">
                  <a16:creationId xmlns:a16="http://schemas.microsoft.com/office/drawing/2014/main" id="{00000000-0008-0000-03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a:solidFill>
                  <a:miter lim="800000"/>
                  <a:headEnd/>
                  <a:tailEnd/>
                </a14:hiddenLine>
              </a:ext>
            </a:extLst>
          </xdr:spPr>
          <xdr:txBody>
            <a:bodyPr vertOverflow="clip" wrap="square" lIns="36576" tIns="32004" rIns="0" bIns="32004" anchor="ctr" upright="1"/>
            <a:lstStyle/>
            <a:p>
              <a:pPr algn="l" rtl="0">
                <a:defRPr sz="1000"/>
              </a:pPr>
              <a:r>
                <a:rPr lang="en-GB" sz="800" b="0" i="0" u="none" strike="noStrike" baseline="0">
                  <a:solidFill>
                    <a:srgbClr val="000000"/>
                  </a:solidFill>
                  <a:latin typeface="Segoe UI"/>
                  <a:cs typeface="Segoe UI"/>
                </a:rPr>
                <a:t>Gallons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1308100</xdr:colOff>
          <xdr:row>34</xdr:row>
          <xdr:rowOff>107950</xdr:rowOff>
        </xdr:from>
        <xdr:to>
          <xdr:col>5</xdr:col>
          <xdr:colOff>527050</xdr:colOff>
          <xdr:row>37</xdr:row>
          <xdr:rowOff>165100</xdr:rowOff>
        </xdr:to>
        <xdr:sp macro="" textlink="">
          <xdr:nvSpPr>
            <xdr:cNvPr id="4128" name="monthlyButton" hidden="1">
              <a:extLst>
                <a:ext uri="{63B3BB69-23CF-44E3-9099-C40C66FF867C}">
                  <a14:compatExt spid="_x0000_s4128"/>
                </a:ext>
                <a:ext uri="{FF2B5EF4-FFF2-40B4-BE49-F238E27FC236}">
                  <a16:creationId xmlns:a16="http://schemas.microsoft.com/office/drawing/2014/main" id="{00000000-0008-0000-0300-000020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cs typeface="Calibri"/>
                </a:rPr>
                <a:t>Create XML</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88900</xdr:colOff>
          <xdr:row>416</xdr:row>
          <xdr:rowOff>31750</xdr:rowOff>
        </xdr:from>
        <xdr:to>
          <xdr:col>5</xdr:col>
          <xdr:colOff>1028700</xdr:colOff>
          <xdr:row>418</xdr:row>
          <xdr:rowOff>184150</xdr:rowOff>
        </xdr:to>
        <xdr:sp macro="" textlink="">
          <xdr:nvSpPr>
            <xdr:cNvPr id="5126" name="hydroDailyButton"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cs typeface="Calibri"/>
                </a:rPr>
                <a:t>Create XML</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88900</xdr:colOff>
          <xdr:row>85</xdr:row>
          <xdr:rowOff>31750</xdr:rowOff>
        </xdr:from>
        <xdr:to>
          <xdr:col>5</xdr:col>
          <xdr:colOff>1028700</xdr:colOff>
          <xdr:row>87</xdr:row>
          <xdr:rowOff>184150</xdr:rowOff>
        </xdr:to>
        <xdr:sp macro="" textlink="">
          <xdr:nvSpPr>
            <xdr:cNvPr id="6152" name="hydroWeeklyButton"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cs typeface="Calibri"/>
                </a:rPr>
                <a:t>Create XML</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88900</xdr:colOff>
          <xdr:row>44</xdr:row>
          <xdr:rowOff>31750</xdr:rowOff>
        </xdr:from>
        <xdr:to>
          <xdr:col>5</xdr:col>
          <xdr:colOff>1028700</xdr:colOff>
          <xdr:row>46</xdr:row>
          <xdr:rowOff>184150</xdr:rowOff>
        </xdr:to>
        <xdr:sp macro="" textlink="">
          <xdr:nvSpPr>
            <xdr:cNvPr id="7172" name="hydroMonthlyButton" hidden="1">
              <a:extLst>
                <a:ext uri="{63B3BB69-23CF-44E3-9099-C40C66FF867C}">
                  <a14:compatExt spid="_x0000_s7172"/>
                </a:ext>
                <a:ext uri="{FF2B5EF4-FFF2-40B4-BE49-F238E27FC236}">
                  <a16:creationId xmlns:a16="http://schemas.microsoft.com/office/drawing/2014/main" id="{00000000-0008-0000-0600-000004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cs typeface="Calibri"/>
                </a:rPr>
                <a:t>Create XML</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3" Type="http://schemas.openxmlformats.org/officeDocument/2006/relationships/vmlDrawing" Target="../drawings/vmlDrawing2.vml"/><Relationship Id="rId7" Type="http://schemas.openxmlformats.org/officeDocument/2006/relationships/ctrlProp" Target="../ctrlProps/ctrlProp1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vmlDrawing" Target="../drawings/vmlDrawing3.vml"/><Relationship Id="rId7" Type="http://schemas.openxmlformats.org/officeDocument/2006/relationships/ctrlProp" Target="../ctrlProps/ctrlProp20.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19.xml"/><Relationship Id="rId5" Type="http://schemas.openxmlformats.org/officeDocument/2006/relationships/ctrlProp" Target="../ctrlProps/ctrlProp18.xml"/><Relationship Id="rId10" Type="http://schemas.openxmlformats.org/officeDocument/2006/relationships/ctrlProp" Target="../ctrlProps/ctrlProp23.xml"/><Relationship Id="rId4" Type="http://schemas.openxmlformats.org/officeDocument/2006/relationships/ctrlProp" Target="../ctrlProps/ctrlProp17.xml"/><Relationship Id="rId9" Type="http://schemas.openxmlformats.org/officeDocument/2006/relationships/ctrlProp" Target="../ctrlProps/ctrlProp2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2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2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trlProp" Target="../ctrlProps/ctrlProp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50"/>
  <sheetViews>
    <sheetView topLeftCell="B31" zoomScale="80" zoomScaleNormal="80" zoomScaleSheetLayoutView="85" workbookViewId="0">
      <selection activeCell="G29" sqref="G29:J29"/>
    </sheetView>
  </sheetViews>
  <sheetFormatPr defaultColWidth="9.1796875" defaultRowHeight="12.5" x14ac:dyDescent="0.25"/>
  <cols>
    <col min="1" max="1" width="12" style="2" hidden="1" customWidth="1"/>
    <col min="2" max="2" width="15.453125" style="2" customWidth="1"/>
    <col min="3" max="3" width="5.26953125" style="2" customWidth="1"/>
    <col min="4" max="4" width="9.1796875" style="2"/>
    <col min="5" max="5" width="21.54296875" style="2" customWidth="1"/>
    <col min="6" max="6" width="2" style="2" customWidth="1"/>
    <col min="7" max="7" width="12.7265625" style="2" customWidth="1"/>
    <col min="8" max="8" width="9.81640625" style="2" customWidth="1"/>
    <col min="9" max="9" width="9.1796875" style="2" customWidth="1"/>
    <col min="10" max="10" width="10.54296875" style="2" customWidth="1"/>
    <col min="11" max="11" width="9.1796875" style="2" customWidth="1"/>
    <col min="12" max="12" width="9.1796875" style="2"/>
    <col min="13" max="13" width="12.81640625" style="2" customWidth="1"/>
    <col min="14" max="16384" width="9.1796875" style="2"/>
  </cols>
  <sheetData>
    <row r="1" spans="1:20" ht="14.5" x14ac:dyDescent="0.35">
      <c r="B1" s="98"/>
      <c r="C1" s="98"/>
      <c r="D1" s="98"/>
      <c r="E1" s="99" t="s">
        <v>138</v>
      </c>
      <c r="F1" s="100"/>
      <c r="G1" s="100"/>
      <c r="H1" s="98"/>
      <c r="I1" s="98"/>
      <c r="J1" s="98"/>
      <c r="M1" s="3"/>
      <c r="N1" s="3"/>
    </row>
    <row r="2" spans="1:20" ht="14.5" x14ac:dyDescent="0.35">
      <c r="B2" s="98"/>
      <c r="C2" s="98"/>
      <c r="D2" s="98"/>
      <c r="E2" s="98"/>
      <c r="F2" s="100"/>
      <c r="G2" s="100"/>
      <c r="H2" s="98"/>
      <c r="I2" s="98"/>
      <c r="J2" s="98"/>
      <c r="M2" s="3"/>
      <c r="N2" s="3"/>
    </row>
    <row r="3" spans="1:20" ht="15" customHeight="1" x14ac:dyDescent="0.35">
      <c r="B3" s="98"/>
      <c r="C3" s="98"/>
      <c r="D3" s="98" t="s">
        <v>69</v>
      </c>
      <c r="E3" s="98"/>
      <c r="F3" s="98"/>
      <c r="G3" s="98"/>
      <c r="H3" s="98"/>
      <c r="I3" s="98"/>
      <c r="J3" s="98"/>
      <c r="M3" s="3"/>
      <c r="N3" s="3"/>
      <c r="O3" s="3"/>
    </row>
    <row r="4" spans="1:20" ht="14.5" x14ac:dyDescent="0.35">
      <c r="B4" s="98"/>
      <c r="C4" s="98"/>
      <c r="D4" s="98" t="s">
        <v>110</v>
      </c>
      <c r="E4" s="128">
        <v>16910</v>
      </c>
      <c r="F4" s="128"/>
      <c r="G4" s="128"/>
      <c r="H4" s="101" t="s">
        <v>137</v>
      </c>
      <c r="I4" s="98"/>
      <c r="J4" s="98"/>
      <c r="M4" s="3"/>
      <c r="N4" s="3"/>
      <c r="O4" s="3"/>
    </row>
    <row r="5" spans="1:20" ht="14.5" x14ac:dyDescent="0.35">
      <c r="B5" s="98"/>
      <c r="C5" s="98"/>
      <c r="D5" s="98"/>
      <c r="E5" s="98"/>
      <c r="F5" s="98"/>
      <c r="G5" s="98"/>
      <c r="H5" s="98"/>
      <c r="I5" s="98"/>
      <c r="J5" s="98"/>
      <c r="M5" s="3"/>
      <c r="N5" s="3"/>
      <c r="O5" s="3"/>
    </row>
    <row r="6" spans="1:20" ht="14.5" x14ac:dyDescent="0.35">
      <c r="B6" s="98"/>
      <c r="C6" s="98"/>
      <c r="D6" s="98"/>
      <c r="E6" s="98"/>
      <c r="F6" s="187"/>
      <c r="G6" s="98"/>
      <c r="H6" s="98"/>
      <c r="I6" s="98"/>
      <c r="J6" s="98"/>
      <c r="M6" s="3"/>
      <c r="N6" s="3"/>
      <c r="O6" s="3"/>
      <c r="T6" s="3"/>
    </row>
    <row r="7" spans="1:20" ht="12.75" customHeight="1" x14ac:dyDescent="0.35">
      <c r="A7" s="3"/>
      <c r="B7" s="140" t="s">
        <v>24</v>
      </c>
      <c r="C7" s="141"/>
      <c r="D7" s="141"/>
      <c r="E7" s="142"/>
      <c r="F7" s="187"/>
      <c r="G7" s="132" t="s">
        <v>34</v>
      </c>
      <c r="H7" s="132"/>
      <c r="I7" s="132"/>
      <c r="J7" s="133"/>
      <c r="M7" s="3"/>
      <c r="N7" s="3"/>
      <c r="O7" s="3"/>
      <c r="T7" s="3"/>
    </row>
    <row r="8" spans="1:20" ht="14.5" x14ac:dyDescent="0.35">
      <c r="A8" s="3"/>
      <c r="B8" s="143"/>
      <c r="C8" s="144"/>
      <c r="D8" s="144"/>
      <c r="E8" s="145"/>
      <c r="F8" s="187"/>
      <c r="G8" s="153" t="s">
        <v>113</v>
      </c>
      <c r="H8" s="154"/>
      <c r="I8" s="134" t="s">
        <v>145</v>
      </c>
      <c r="J8" s="135"/>
      <c r="M8" s="3"/>
      <c r="N8" s="3"/>
    </row>
    <row r="9" spans="1:20" ht="14.5" x14ac:dyDescent="0.35">
      <c r="A9" s="3"/>
      <c r="B9" s="143"/>
      <c r="C9" s="144"/>
      <c r="D9" s="144"/>
      <c r="E9" s="145"/>
      <c r="F9" s="187"/>
      <c r="G9" s="203" t="s">
        <v>114</v>
      </c>
      <c r="H9" s="204"/>
      <c r="I9" s="134" t="s">
        <v>146</v>
      </c>
      <c r="J9" s="135"/>
      <c r="M9" s="3"/>
      <c r="N9" s="3"/>
    </row>
    <row r="10" spans="1:20" ht="14.5" x14ac:dyDescent="0.35">
      <c r="A10" s="3"/>
      <c r="B10" s="143"/>
      <c r="C10" s="144"/>
      <c r="D10" s="144"/>
      <c r="E10" s="145"/>
      <c r="F10" s="187"/>
      <c r="G10" s="203" t="s">
        <v>115</v>
      </c>
      <c r="H10" s="148"/>
      <c r="I10" s="134" t="s">
        <v>18</v>
      </c>
      <c r="J10" s="135"/>
      <c r="M10" s="3"/>
      <c r="N10" s="3"/>
    </row>
    <row r="11" spans="1:20" ht="14.5" x14ac:dyDescent="0.35">
      <c r="A11" s="3"/>
      <c r="B11" s="143"/>
      <c r="C11" s="144"/>
      <c r="D11" s="144"/>
      <c r="E11" s="145"/>
      <c r="F11" s="187"/>
      <c r="G11" s="41"/>
      <c r="H11" s="41"/>
      <c r="I11" s="102"/>
      <c r="J11" s="102"/>
      <c r="M11" s="3"/>
      <c r="N11" s="3"/>
    </row>
    <row r="12" spans="1:20" ht="14.5" x14ac:dyDescent="0.35">
      <c r="A12" s="3"/>
      <c r="B12" s="143"/>
      <c r="C12" s="144"/>
      <c r="D12" s="144"/>
      <c r="E12" s="145"/>
      <c r="F12" s="187"/>
      <c r="G12" s="219" t="s">
        <v>116</v>
      </c>
      <c r="H12" s="219"/>
      <c r="I12" s="219"/>
      <c r="J12" s="193"/>
    </row>
    <row r="13" spans="1:20" ht="14.5" x14ac:dyDescent="0.35">
      <c r="A13" s="3"/>
      <c r="B13" s="143"/>
      <c r="C13" s="144"/>
      <c r="D13" s="144"/>
      <c r="E13" s="145"/>
      <c r="F13" s="187"/>
      <c r="G13" s="103" t="s">
        <v>35</v>
      </c>
      <c r="H13" s="129" t="s">
        <v>2</v>
      </c>
      <c r="I13" s="130"/>
      <c r="J13" s="131"/>
      <c r="K13" s="34" t="str">
        <f>IF(OR(H13="Yes",H13="No",H13=""),"","Please select either Yes or No")</f>
        <v/>
      </c>
    </row>
    <row r="14" spans="1:20" ht="14.5" x14ac:dyDescent="0.35">
      <c r="B14" s="143"/>
      <c r="C14" s="146"/>
      <c r="D14" s="146"/>
      <c r="E14" s="147"/>
      <c r="F14" s="187"/>
      <c r="G14" s="100"/>
      <c r="H14" s="100"/>
      <c r="I14" s="100"/>
      <c r="J14" s="104"/>
      <c r="K14" s="3"/>
      <c r="L14" s="3"/>
    </row>
    <row r="15" spans="1:20" ht="14.5" x14ac:dyDescent="0.35">
      <c r="B15" s="105"/>
      <c r="C15" s="106"/>
      <c r="D15" s="106"/>
      <c r="E15" s="106"/>
      <c r="F15" s="187"/>
      <c r="G15" s="209" t="s">
        <v>33</v>
      </c>
      <c r="H15" s="132"/>
      <c r="I15" s="132"/>
      <c r="J15" s="133"/>
      <c r="K15" s="3"/>
      <c r="L15" s="3"/>
    </row>
    <row r="16" spans="1:20" ht="13.5" customHeight="1" x14ac:dyDescent="0.35">
      <c r="B16" s="107" t="s">
        <v>5</v>
      </c>
      <c r="C16" s="108"/>
      <c r="D16" s="108"/>
      <c r="E16" s="109"/>
      <c r="F16" s="187"/>
      <c r="G16" s="203" t="s">
        <v>117</v>
      </c>
      <c r="H16" s="148"/>
      <c r="I16" s="129" t="s">
        <v>2</v>
      </c>
      <c r="J16" s="131"/>
      <c r="K16" s="34" t="str">
        <f>IF(OR(I16="Yes",I16="No",I16=""),"","Please select either Yes or No")</f>
        <v/>
      </c>
    </row>
    <row r="17" spans="1:25" ht="14.5" x14ac:dyDescent="0.35">
      <c r="B17" s="110" t="s">
        <v>111</v>
      </c>
      <c r="C17" s="148" t="s">
        <v>139</v>
      </c>
      <c r="D17" s="136"/>
      <c r="E17" s="136"/>
      <c r="F17" s="187"/>
      <c r="G17" s="136" t="s">
        <v>118</v>
      </c>
      <c r="H17" s="136"/>
      <c r="I17" s="136"/>
      <c r="J17" s="136"/>
    </row>
    <row r="18" spans="1:25" ht="14.5" x14ac:dyDescent="0.35">
      <c r="B18" s="111" t="s">
        <v>112</v>
      </c>
      <c r="C18" s="148" t="s">
        <v>137</v>
      </c>
      <c r="D18" s="136"/>
      <c r="E18" s="136"/>
      <c r="F18" s="187"/>
      <c r="G18" s="98"/>
      <c r="H18" s="98"/>
      <c r="I18" s="98"/>
      <c r="J18" s="98"/>
    </row>
    <row r="19" spans="1:25" ht="14.5" x14ac:dyDescent="0.35">
      <c r="B19" s="111" t="s">
        <v>23</v>
      </c>
      <c r="C19" s="148" t="s">
        <v>2</v>
      </c>
      <c r="D19" s="136"/>
      <c r="E19" s="136"/>
      <c r="F19" s="187"/>
      <c r="G19" s="155" t="s">
        <v>48</v>
      </c>
      <c r="H19" s="155"/>
      <c r="I19" s="155"/>
      <c r="J19" s="156"/>
      <c r="T19" s="1"/>
      <c r="U19" s="1"/>
      <c r="V19" s="1"/>
      <c r="W19" s="1"/>
      <c r="X19" s="1"/>
      <c r="Y19" s="1"/>
    </row>
    <row r="20" spans="1:25" x14ac:dyDescent="0.25">
      <c r="B20" s="218" t="s">
        <v>3</v>
      </c>
      <c r="C20" s="159" t="s">
        <v>140</v>
      </c>
      <c r="D20" s="159"/>
      <c r="E20" s="159"/>
      <c r="F20" s="187"/>
      <c r="G20" s="214" t="s">
        <v>119</v>
      </c>
      <c r="H20" s="215"/>
      <c r="I20" s="165"/>
      <c r="J20" s="166"/>
      <c r="K20" s="34" t="str">
        <f>IF(OR(AND(I16="yes",I20&lt;&gt;""),I16="",I20=""),"","You Answered No to Section 4, please remove your answer in 4.1 and move to 4.2")</f>
        <v/>
      </c>
      <c r="T20" s="1"/>
      <c r="U20" s="1"/>
      <c r="V20" s="1"/>
      <c r="W20" s="1"/>
      <c r="X20" s="1"/>
      <c r="Y20" s="1"/>
    </row>
    <row r="21" spans="1:25" x14ac:dyDescent="0.25">
      <c r="B21" s="218"/>
      <c r="C21" s="159"/>
      <c r="D21" s="159"/>
      <c r="E21" s="159"/>
      <c r="F21" s="187"/>
      <c r="G21" s="216"/>
      <c r="H21" s="217"/>
      <c r="I21" s="167"/>
      <c r="J21" s="168"/>
      <c r="K21" s="34"/>
      <c r="T21" s="1"/>
      <c r="U21" s="1"/>
      <c r="V21" s="1"/>
      <c r="W21" s="1"/>
      <c r="X21" s="1"/>
      <c r="Y21" s="1"/>
    </row>
    <row r="22" spans="1:25" ht="13.5" customHeight="1" x14ac:dyDescent="0.35">
      <c r="A22" s="3"/>
      <c r="B22" s="112"/>
      <c r="C22" s="112"/>
      <c r="D22" s="112"/>
      <c r="E22" s="112"/>
      <c r="F22" s="187"/>
      <c r="G22" s="218" t="s">
        <v>36</v>
      </c>
      <c r="H22" s="218"/>
      <c r="I22" s="161"/>
      <c r="J22" s="162"/>
      <c r="K22" s="34" t="str">
        <f>IF(OR(AND(I16="yes",I22&lt;&gt;""),I16="",I22=""),"","You Answered No to Section 4, please remove your answer in 4.1 and move to 4.2")</f>
        <v/>
      </c>
      <c r="T22" s="1"/>
      <c r="U22" s="1"/>
    </row>
    <row r="23" spans="1:25" ht="14.5" x14ac:dyDescent="0.35">
      <c r="B23" s="205" t="s">
        <v>30</v>
      </c>
      <c r="C23" s="132"/>
      <c r="D23" s="132"/>
      <c r="E23" s="133"/>
      <c r="F23" s="187"/>
      <c r="G23" s="218"/>
      <c r="H23" s="218"/>
      <c r="I23" s="163"/>
      <c r="J23" s="164"/>
      <c r="K23" s="34"/>
      <c r="R23" s="1"/>
      <c r="S23" s="1"/>
      <c r="T23" s="1"/>
      <c r="U23" s="1"/>
    </row>
    <row r="24" spans="1:25" ht="15.75" customHeight="1" x14ac:dyDescent="0.35">
      <c r="B24" s="210" t="s">
        <v>20</v>
      </c>
      <c r="C24" s="211"/>
      <c r="D24" s="149" t="s">
        <v>141</v>
      </c>
      <c r="E24" s="150"/>
      <c r="F24" s="187"/>
      <c r="G24" s="98"/>
      <c r="H24" s="98"/>
      <c r="I24" s="98"/>
      <c r="J24" s="98"/>
      <c r="T24" s="1"/>
      <c r="U24" s="1"/>
      <c r="V24" s="1"/>
      <c r="W24" s="1"/>
      <c r="X24" s="1"/>
      <c r="Y24" s="1"/>
    </row>
    <row r="25" spans="1:25" ht="15.75" customHeight="1" x14ac:dyDescent="0.35">
      <c r="B25" s="212"/>
      <c r="C25" s="213"/>
      <c r="D25" s="151"/>
      <c r="E25" s="152"/>
      <c r="F25" s="187"/>
      <c r="G25" s="206" t="s">
        <v>32</v>
      </c>
      <c r="H25" s="207"/>
      <c r="I25" s="207"/>
      <c r="J25" s="208"/>
      <c r="T25" s="1"/>
      <c r="U25" s="1"/>
      <c r="V25" s="1"/>
      <c r="W25" s="1"/>
      <c r="X25" s="1"/>
      <c r="Y25" s="1"/>
    </row>
    <row r="26" spans="1:25" ht="28.5" customHeight="1" x14ac:dyDescent="0.25">
      <c r="B26" s="157" t="s">
        <v>54</v>
      </c>
      <c r="C26" s="158"/>
      <c r="D26" s="160" t="s">
        <v>142</v>
      </c>
      <c r="E26" s="160"/>
      <c r="F26" s="187"/>
      <c r="G26" s="159" t="s">
        <v>134</v>
      </c>
      <c r="H26" s="159"/>
      <c r="I26" s="159"/>
      <c r="J26" s="159"/>
    </row>
    <row r="27" spans="1:25" ht="27" customHeight="1" x14ac:dyDescent="0.25">
      <c r="B27" s="157" t="s">
        <v>19</v>
      </c>
      <c r="C27" s="158"/>
      <c r="D27" s="160" t="s">
        <v>143</v>
      </c>
      <c r="E27" s="160"/>
      <c r="F27" s="187"/>
      <c r="G27" s="159"/>
      <c r="H27" s="159"/>
      <c r="I27" s="159"/>
      <c r="J27" s="159"/>
      <c r="K27" s="4"/>
    </row>
    <row r="28" spans="1:25" ht="27" customHeight="1" x14ac:dyDescent="0.25">
      <c r="B28" s="157" t="s">
        <v>21</v>
      </c>
      <c r="C28" s="158"/>
      <c r="D28" s="160" t="s">
        <v>139</v>
      </c>
      <c r="E28" s="160"/>
      <c r="F28" s="187"/>
      <c r="G28" s="159"/>
      <c r="H28" s="159"/>
      <c r="I28" s="159"/>
      <c r="J28" s="159"/>
      <c r="K28" s="34"/>
    </row>
    <row r="29" spans="1:25" ht="26.25" customHeight="1" x14ac:dyDescent="0.25">
      <c r="A29" s="3"/>
      <c r="B29" s="157" t="s">
        <v>22</v>
      </c>
      <c r="C29" s="158"/>
      <c r="D29" s="175" t="s">
        <v>144</v>
      </c>
      <c r="E29" s="175"/>
      <c r="F29" s="187"/>
      <c r="G29" s="137" t="s">
        <v>198</v>
      </c>
      <c r="H29" s="138"/>
      <c r="I29" s="138"/>
      <c r="J29" s="139"/>
      <c r="K29" s="34" t="str">
        <f>IF(OR(AND(I16="No",G29&lt;&gt;""),I16="",G29=""),"","You Answered Yes to Section 4, please remove your answer in 4.1 and move to 4.2")</f>
        <v/>
      </c>
    </row>
    <row r="30" spans="1:25" ht="14.5" x14ac:dyDescent="0.35">
      <c r="A30" s="3"/>
      <c r="B30" s="98"/>
      <c r="C30" s="98"/>
      <c r="D30" s="98"/>
      <c r="E30" s="98"/>
      <c r="F30" s="188"/>
      <c r="G30" s="98"/>
      <c r="H30" s="98"/>
      <c r="I30" s="98"/>
      <c r="J30" s="98"/>
    </row>
    <row r="31" spans="1:25" ht="14.5" x14ac:dyDescent="0.35">
      <c r="A31" s="3"/>
      <c r="B31" s="191" t="s">
        <v>31</v>
      </c>
      <c r="C31" s="192"/>
      <c r="D31" s="192"/>
      <c r="E31" s="192"/>
      <c r="F31" s="192"/>
      <c r="G31" s="192"/>
      <c r="H31" s="192"/>
      <c r="I31" s="192"/>
      <c r="J31" s="193"/>
    </row>
    <row r="32" spans="1:25" ht="14.5" x14ac:dyDescent="0.25">
      <c r="A32" s="3"/>
      <c r="B32" s="184" t="s">
        <v>4</v>
      </c>
      <c r="C32" s="185"/>
      <c r="D32" s="185"/>
      <c r="E32" s="185"/>
      <c r="F32" s="186"/>
      <c r="G32" s="194" t="s">
        <v>2</v>
      </c>
      <c r="H32" s="195"/>
      <c r="I32" s="195"/>
      <c r="J32" s="196"/>
      <c r="K32" s="34" t="str">
        <f>IF(OR(G32="Yes",G32="No",G32=""),"","Please select either Yes or No")</f>
        <v/>
      </c>
    </row>
    <row r="33" spans="1:14" ht="45.75" customHeight="1" x14ac:dyDescent="0.25">
      <c r="A33" s="3"/>
      <c r="B33" s="197" t="s">
        <v>125</v>
      </c>
      <c r="C33" s="198"/>
      <c r="D33" s="198"/>
      <c r="E33" s="198"/>
      <c r="F33" s="198"/>
      <c r="G33" s="198"/>
      <c r="H33" s="198"/>
      <c r="I33" s="198"/>
      <c r="J33" s="199"/>
      <c r="K33" s="4"/>
    </row>
    <row r="34" spans="1:14" ht="14.5" x14ac:dyDescent="0.35">
      <c r="A34" s="3"/>
      <c r="B34" s="113" t="s">
        <v>120</v>
      </c>
      <c r="C34" s="173"/>
      <c r="D34" s="173"/>
      <c r="E34" s="173"/>
      <c r="F34" s="173"/>
      <c r="G34" s="173"/>
      <c r="H34" s="173"/>
      <c r="I34" s="173"/>
      <c r="J34" s="174"/>
      <c r="K34" s="4"/>
    </row>
    <row r="35" spans="1:14" ht="15" customHeight="1" x14ac:dyDescent="0.35">
      <c r="A35" s="3"/>
      <c r="B35" s="114" t="s">
        <v>124</v>
      </c>
      <c r="C35" s="200"/>
      <c r="D35" s="201"/>
      <c r="E35" s="201"/>
      <c r="F35" s="201"/>
      <c r="G35" s="201"/>
      <c r="H35" s="201"/>
      <c r="I35" s="201"/>
      <c r="J35" s="202"/>
      <c r="K35" s="4"/>
    </row>
    <row r="36" spans="1:14" ht="14.5" x14ac:dyDescent="0.35">
      <c r="A36" s="3"/>
      <c r="B36" s="115" t="s">
        <v>123</v>
      </c>
      <c r="C36" s="178"/>
      <c r="D36" s="179"/>
      <c r="E36" s="179"/>
      <c r="F36" s="179"/>
      <c r="G36" s="179"/>
      <c r="H36" s="179"/>
      <c r="I36" s="179"/>
      <c r="J36" s="180"/>
      <c r="K36" s="4"/>
      <c r="L36" s="4"/>
    </row>
    <row r="37" spans="1:14" ht="25.5" customHeight="1" x14ac:dyDescent="0.35">
      <c r="A37" s="3"/>
      <c r="B37" s="115" t="s">
        <v>122</v>
      </c>
      <c r="C37" s="169"/>
      <c r="D37" s="170"/>
      <c r="E37" s="170"/>
      <c r="F37" s="170"/>
      <c r="G37" s="170"/>
      <c r="H37" s="170"/>
      <c r="I37" s="170"/>
      <c r="J37" s="171"/>
      <c r="K37" s="4"/>
      <c r="L37" s="4"/>
    </row>
    <row r="38" spans="1:14" ht="14.5" x14ac:dyDescent="0.35">
      <c r="A38" s="3"/>
      <c r="B38" s="189" t="s">
        <v>135</v>
      </c>
      <c r="C38" s="190"/>
      <c r="D38" s="190"/>
      <c r="E38" s="116"/>
      <c r="F38" s="117" t="s">
        <v>136</v>
      </c>
      <c r="G38" s="117"/>
      <c r="H38" s="118"/>
      <c r="I38" s="116"/>
      <c r="J38" s="119"/>
      <c r="K38" s="4"/>
      <c r="L38" s="4"/>
    </row>
    <row r="39" spans="1:14" ht="15" customHeight="1" x14ac:dyDescent="0.35">
      <c r="A39" s="5"/>
      <c r="B39" s="172"/>
      <c r="C39" s="173"/>
      <c r="D39" s="173"/>
      <c r="E39" s="174"/>
      <c r="F39" s="176" t="s">
        <v>121</v>
      </c>
      <c r="G39" s="177"/>
      <c r="H39" s="181" t="s">
        <v>139</v>
      </c>
      <c r="I39" s="182"/>
      <c r="J39" s="183"/>
      <c r="K39" s="36" t="str">
        <f>IF(OR(H39="Yes",H39=""),"","Please select either Yes leave the field blank")</f>
        <v/>
      </c>
      <c r="L39" s="4"/>
    </row>
    <row r="40" spans="1:14" x14ac:dyDescent="0.25">
      <c r="A40" s="6" t="s">
        <v>1</v>
      </c>
      <c r="B40" s="7"/>
      <c r="C40" s="8"/>
      <c r="D40" s="9"/>
      <c r="E40" s="9"/>
      <c r="F40" s="9"/>
      <c r="G40" s="9"/>
      <c r="H40" s="9"/>
      <c r="I40" s="9"/>
      <c r="J40" s="9"/>
      <c r="K40" s="4"/>
      <c r="L40" s="4"/>
    </row>
    <row r="41" spans="1:14" x14ac:dyDescent="0.25">
      <c r="A41" s="3" t="s">
        <v>2</v>
      </c>
      <c r="B41" s="9"/>
      <c r="C41" s="9"/>
      <c r="D41" s="9"/>
      <c r="E41" s="9"/>
      <c r="F41" s="9"/>
      <c r="G41" s="9"/>
      <c r="H41" s="9"/>
      <c r="I41" s="9"/>
      <c r="J41" s="9"/>
      <c r="K41" s="4"/>
      <c r="L41" s="4"/>
    </row>
    <row r="42" spans="1:14" x14ac:dyDescent="0.25">
      <c r="A42" s="10">
        <v>18264</v>
      </c>
      <c r="C42" s="3"/>
      <c r="D42" s="3"/>
      <c r="E42" s="3"/>
      <c r="F42" s="3"/>
      <c r="G42" s="3"/>
      <c r="H42" s="3"/>
      <c r="I42" s="3"/>
      <c r="J42" s="3"/>
      <c r="K42" s="4"/>
      <c r="L42" s="4"/>
      <c r="M42" s="4"/>
    </row>
    <row r="43" spans="1:14" x14ac:dyDescent="0.25">
      <c r="A43" s="10">
        <v>73051</v>
      </c>
      <c r="C43" s="3"/>
      <c r="D43" s="3"/>
      <c r="E43" s="3"/>
      <c r="F43" s="3"/>
      <c r="G43" s="3"/>
      <c r="H43" s="3"/>
      <c r="I43" s="3"/>
      <c r="J43" s="3"/>
      <c r="K43" s="4"/>
      <c r="L43" s="4"/>
      <c r="M43" s="4"/>
      <c r="N43" s="3"/>
    </row>
    <row r="44" spans="1:14" x14ac:dyDescent="0.25">
      <c r="C44" s="3"/>
      <c r="D44" s="3"/>
      <c r="E44" s="3"/>
      <c r="F44" s="3"/>
      <c r="G44" s="3"/>
      <c r="H44" s="3"/>
      <c r="I44" s="3"/>
      <c r="J44" s="3"/>
      <c r="K44" s="4"/>
      <c r="L44" s="4"/>
      <c r="M44" s="4"/>
    </row>
    <row r="45" spans="1:14" x14ac:dyDescent="0.25">
      <c r="L45" s="4"/>
      <c r="M45" s="4"/>
    </row>
    <row r="46" spans="1:14" x14ac:dyDescent="0.25">
      <c r="F46" s="3"/>
      <c r="K46" s="4"/>
      <c r="L46" s="4"/>
      <c r="M46" s="4"/>
    </row>
    <row r="47" spans="1:14" x14ac:dyDescent="0.25">
      <c r="K47" s="11"/>
      <c r="L47" s="11"/>
      <c r="M47" s="11"/>
    </row>
    <row r="48" spans="1:14" ht="44.25" customHeight="1" x14ac:dyDescent="0.25">
      <c r="K48" s="12"/>
      <c r="L48" s="12"/>
      <c r="M48" s="12"/>
    </row>
    <row r="49" spans="11:13" ht="14.25" customHeight="1" x14ac:dyDescent="0.25">
      <c r="K49" s="3"/>
      <c r="L49" s="3"/>
      <c r="M49" s="3"/>
    </row>
    <row r="50" spans="11:13" ht="15" customHeight="1" x14ac:dyDescent="0.25"/>
  </sheetData>
  <sheetProtection algorithmName="SHA-512" hashValue="PinXTHlHVpDTLIJ8FbR4qn6k2kV+TpjKYWs7/OsuLilwgEqVnwX3Vg1dWP33PcwkbX8Gsi/0ZpfE8UWVQYFGzA==" saltValue="PgKGxNp1wBg+0o5vNgANZA==" spinCount="100000" sheet="1" selectLockedCells="1"/>
  <protectedRanges>
    <protectedRange sqref="B16" name="Range1"/>
  </protectedRanges>
  <mergeCells count="52">
    <mergeCell ref="B31:J31"/>
    <mergeCell ref="G32:J32"/>
    <mergeCell ref="B33:J33"/>
    <mergeCell ref="C35:J35"/>
    <mergeCell ref="G9:H9"/>
    <mergeCell ref="B23:E23"/>
    <mergeCell ref="G16:H16"/>
    <mergeCell ref="G10:H10"/>
    <mergeCell ref="G25:J25"/>
    <mergeCell ref="G15:J15"/>
    <mergeCell ref="B24:C25"/>
    <mergeCell ref="G20:H21"/>
    <mergeCell ref="G22:H23"/>
    <mergeCell ref="I10:J10"/>
    <mergeCell ref="G12:J12"/>
    <mergeCell ref="B20:B21"/>
    <mergeCell ref="C37:J37"/>
    <mergeCell ref="B39:E39"/>
    <mergeCell ref="D27:E27"/>
    <mergeCell ref="D28:E28"/>
    <mergeCell ref="D29:E29"/>
    <mergeCell ref="F39:G39"/>
    <mergeCell ref="C36:J36"/>
    <mergeCell ref="H39:J39"/>
    <mergeCell ref="B32:F32"/>
    <mergeCell ref="C34:J34"/>
    <mergeCell ref="B27:C27"/>
    <mergeCell ref="F6:F30"/>
    <mergeCell ref="I9:J9"/>
    <mergeCell ref="B28:C28"/>
    <mergeCell ref="B38:D38"/>
    <mergeCell ref="B26:C26"/>
    <mergeCell ref="G29:J29"/>
    <mergeCell ref="B7:E14"/>
    <mergeCell ref="C17:E17"/>
    <mergeCell ref="C18:E18"/>
    <mergeCell ref="C19:E19"/>
    <mergeCell ref="D24:E25"/>
    <mergeCell ref="G8:H8"/>
    <mergeCell ref="G19:J19"/>
    <mergeCell ref="I16:J16"/>
    <mergeCell ref="B29:C29"/>
    <mergeCell ref="G26:J28"/>
    <mergeCell ref="D26:E26"/>
    <mergeCell ref="C20:E21"/>
    <mergeCell ref="I22:J23"/>
    <mergeCell ref="I20:J21"/>
    <mergeCell ref="E4:G4"/>
    <mergeCell ref="H13:J13"/>
    <mergeCell ref="G7:J7"/>
    <mergeCell ref="I8:J8"/>
    <mergeCell ref="G17:J17"/>
  </mergeCells>
  <conditionalFormatting sqref="H13:J13">
    <cfRule type="expression" dxfId="83" priority="7">
      <formula>AND(H13 &lt;&gt; "Yes", H13 &lt;&gt; "No", H13 &lt;&gt; "")</formula>
    </cfRule>
  </conditionalFormatting>
  <conditionalFormatting sqref="I16:J16">
    <cfRule type="expression" dxfId="82" priority="6">
      <formula>AND(I16 &lt;&gt; "Yes", I16 &lt;&gt; "No", I16 &lt;&gt; "")</formula>
    </cfRule>
  </conditionalFormatting>
  <conditionalFormatting sqref="G32:J32">
    <cfRule type="expression" dxfId="81" priority="5">
      <formula>AND(G32 &lt;&gt; "Yes", G32 &lt;&gt;"No", G32 &lt;&gt; "")</formula>
    </cfRule>
  </conditionalFormatting>
  <conditionalFormatting sqref="H39:J39">
    <cfRule type="expression" dxfId="80" priority="1">
      <formula>AND($H$39 &lt;&gt; "Yes", $H$39 &lt;&gt; "")</formula>
    </cfRule>
  </conditionalFormatting>
  <dataValidations xWindow="751" yWindow="477" count="9">
    <dataValidation type="date" operator="greaterThanOrEqual" allowBlank="1" showInputMessage="1" showErrorMessage="1" errorTitle="Error" error="End Date must be greater than Start Date" sqref="I9:I10" xr:uid="{00000000-0002-0000-0000-000000000000}">
      <formula1>I8</formula1>
    </dataValidation>
    <dataValidation type="date" operator="lessThanOrEqual" allowBlank="1" showInputMessage="1" showErrorMessage="1" errorTitle="Error" error="Start Date must be less than End Date" sqref="I8" xr:uid="{00000000-0002-0000-0000-000001000000}">
      <formula1>I9</formula1>
    </dataValidation>
    <dataValidation type="list" allowBlank="1" showInputMessage="1" sqref="I16:J16 G32:J32" xr:uid="{00000000-0002-0000-0000-000002000000}">
      <formula1>$A$39:$A$41</formula1>
    </dataValidation>
    <dataValidation type="date" operator="lessThanOrEqual" allowBlank="1" showInputMessage="1" showErrorMessage="1" errorTitle="Error" error="Start Date must be less than End Date" sqref="I11" xr:uid="{00000000-0002-0000-0000-000003000000}">
      <formula1>#REF!</formula1>
    </dataValidation>
    <dataValidation type="list" errorStyle="information" allowBlank="1" showInputMessage="1" errorTitle="Invalid Data" error="Invalid data has been entered, Please rectify this before continuing" promptTitle="Nil Return" prompt="If submitting a nil return, please proceed to the “Create XML” button. " sqref="H13:J13" xr:uid="{00000000-0002-0000-0000-000004000000}">
      <formula1>$A$39:$A$41</formula1>
    </dataValidation>
    <dataValidation type="list" allowBlank="1" showInputMessage="1" sqref="H39:J39" xr:uid="{00000000-0002-0000-0000-000005000000}">
      <formula1>$A$39:$A$40</formula1>
    </dataValidation>
    <dataValidation allowBlank="1" showInputMessage="1" showErrorMessage="1" promptTitle="Which sheet to fill in" prompt="Please populate the following sheet to complete your return." sqref="G29:J29" xr:uid="{00000000-0002-0000-0000-000006000000}"/>
    <dataValidation allowBlank="1" showErrorMessage="1" promptTitle="Which page to complete" sqref="I20:J21" xr:uid="{00000000-0002-0000-0000-000007000000}"/>
    <dataValidation allowBlank="1" showErrorMessage="1" sqref="I22:J23" xr:uid="{00000000-0002-0000-0000-000008000000}"/>
  </dataValidations>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03"/>
  <sheetViews>
    <sheetView zoomScale="80" zoomScaleNormal="80" zoomScaleSheetLayoutView="80" workbookViewId="0">
      <selection activeCell="B2" sqref="B2:C2"/>
    </sheetView>
  </sheetViews>
  <sheetFormatPr defaultColWidth="14.1796875" defaultRowHeight="14.5" x14ac:dyDescent="0.35"/>
  <cols>
    <col min="1" max="3" width="14.1796875" style="13"/>
    <col min="4" max="4" width="2" style="13" customWidth="1"/>
    <col min="5" max="5" width="22.81640625" style="13" customWidth="1"/>
    <col min="6" max="6" width="17.1796875" style="13" customWidth="1"/>
    <col min="7" max="7" width="14.1796875" style="14"/>
    <col min="8" max="8" width="44.26953125" style="35" customWidth="1"/>
    <col min="9" max="12" width="14.1796875" style="25"/>
    <col min="13" max="13" width="19.54296875" style="25" bestFit="1" customWidth="1"/>
    <col min="14" max="14" width="18.7265625" style="25" bestFit="1" customWidth="1"/>
    <col min="15" max="15" width="20.81640625" style="25" bestFit="1" customWidth="1"/>
    <col min="16" max="20" width="14.1796875" style="25"/>
    <col min="21" max="16384" width="14.1796875" style="13"/>
  </cols>
  <sheetData>
    <row r="1" spans="1:18" x14ac:dyDescent="0.35">
      <c r="A1" s="259" t="s">
        <v>37</v>
      </c>
      <c r="B1" s="260"/>
      <c r="C1" s="261"/>
      <c r="D1" s="300"/>
      <c r="E1" s="259" t="s">
        <v>126</v>
      </c>
      <c r="F1" s="260"/>
      <c r="G1" s="261"/>
    </row>
    <row r="2" spans="1:18" ht="28.5" customHeight="1" x14ac:dyDescent="0.35">
      <c r="A2" s="76" t="s">
        <v>0</v>
      </c>
      <c r="B2" s="297"/>
      <c r="C2" s="298"/>
      <c r="D2" s="300"/>
      <c r="E2" s="301" t="s">
        <v>70</v>
      </c>
      <c r="F2" s="302"/>
      <c r="G2" s="303"/>
      <c r="H2" s="35" t="str">
        <f>IF(NOT(ISERR(YEAR(B2))),"","Invalid Date")</f>
        <v/>
      </c>
    </row>
    <row r="3" spans="1:18" x14ac:dyDescent="0.35">
      <c r="A3" s="96" t="s">
        <v>6</v>
      </c>
      <c r="B3" s="299"/>
      <c r="C3" s="242"/>
      <c r="D3" s="300"/>
      <c r="E3" s="291">
        <v>0</v>
      </c>
      <c r="F3" s="292"/>
      <c r="G3" s="293"/>
      <c r="H3" s="35" t="str">
        <f>IF(OR(ISNUMBER(B3),B3=""),"","Please input a valid number into reading")</f>
        <v/>
      </c>
    </row>
    <row r="4" spans="1:18" x14ac:dyDescent="0.35">
      <c r="D4" s="300"/>
      <c r="E4" s="294" t="s">
        <v>71</v>
      </c>
      <c r="F4" s="295"/>
      <c r="G4" s="296"/>
      <c r="I4" s="75"/>
    </row>
    <row r="5" spans="1:18" x14ac:dyDescent="0.35">
      <c r="D5" s="300"/>
      <c r="E5" s="304">
        <v>0</v>
      </c>
      <c r="F5" s="304"/>
      <c r="G5" s="304"/>
    </row>
    <row r="6" spans="1:18" x14ac:dyDescent="0.35">
      <c r="A6" s="305"/>
      <c r="B6" s="305"/>
      <c r="C6" s="305"/>
      <c r="D6" s="305"/>
      <c r="E6" s="305"/>
      <c r="F6" s="305"/>
      <c r="G6" s="305"/>
      <c r="I6" s="25" t="s">
        <v>1</v>
      </c>
    </row>
    <row r="7" spans="1:18" x14ac:dyDescent="0.35">
      <c r="E7" s="220" t="s">
        <v>130</v>
      </c>
      <c r="F7" s="220"/>
      <c r="G7" s="97"/>
      <c r="I7" s="25" t="s">
        <v>2</v>
      </c>
    </row>
    <row r="8" spans="1:18" x14ac:dyDescent="0.35">
      <c r="A8" s="230" t="s">
        <v>7</v>
      </c>
      <c r="B8" s="230"/>
      <c r="C8" s="230"/>
      <c r="D8" s="230"/>
      <c r="E8" s="230"/>
      <c r="F8" s="230"/>
      <c r="G8" s="28" t="s">
        <v>26</v>
      </c>
      <c r="R8" s="77"/>
    </row>
    <row r="9" spans="1:18" x14ac:dyDescent="0.35">
      <c r="A9" s="121"/>
      <c r="B9" s="238"/>
      <c r="C9" s="239"/>
      <c r="D9" s="239"/>
      <c r="E9" s="239"/>
      <c r="F9" s="240"/>
      <c r="G9" s="120" t="str">
        <f t="shared" ref="G9:G39" si="0">IF(AND(NOT($G$7=""),NOT(B9="")),$G$7,"")</f>
        <v/>
      </c>
      <c r="H9" s="35" t="str">
        <f t="shared" ref="H9:H45" si="1">IF(OR(G9="Yes",G9="No",G9=""),IF(OR(ISNUMBER(B9),B9=""),IF(AND(OR(G9="Yes",G9="No"),ISNUMBER(B9)),"",IF(AND(B9="",G9=""),"",IF(AND(G9&lt;&gt;"Yes",G9&lt;&gt;"No"),"You have entered a reading without stating if it's estimated or not","You have stated that the reading is/is not estimated, but have not provided a reading"))),"Please input a valid number into reading"),IF(OR(ISNUMBER(B9),B9=""),"Please select either Yes or No in Estimated","Please select either Yes or No in Estimated and enter a valid number into reading"))</f>
        <v/>
      </c>
      <c r="R9" s="77"/>
    </row>
    <row r="10" spans="1:18" x14ac:dyDescent="0.35">
      <c r="A10" s="121"/>
      <c r="B10" s="238"/>
      <c r="C10" s="239"/>
      <c r="D10" s="239"/>
      <c r="E10" s="239"/>
      <c r="F10" s="240"/>
      <c r="G10" s="120" t="str">
        <f t="shared" si="0"/>
        <v/>
      </c>
      <c r="H10" s="35" t="str">
        <f t="shared" si="1"/>
        <v/>
      </c>
    </row>
    <row r="11" spans="1:18" x14ac:dyDescent="0.35">
      <c r="A11" s="121"/>
      <c r="B11" s="238"/>
      <c r="C11" s="239"/>
      <c r="D11" s="239"/>
      <c r="E11" s="239"/>
      <c r="F11" s="240"/>
      <c r="G11" s="120" t="str">
        <f t="shared" si="0"/>
        <v/>
      </c>
      <c r="H11" s="35" t="str">
        <f t="shared" si="1"/>
        <v/>
      </c>
    </row>
    <row r="12" spans="1:18" x14ac:dyDescent="0.35">
      <c r="A12" s="121"/>
      <c r="B12" s="238"/>
      <c r="C12" s="239"/>
      <c r="D12" s="239"/>
      <c r="E12" s="239"/>
      <c r="F12" s="240"/>
      <c r="G12" s="120" t="str">
        <f t="shared" si="0"/>
        <v/>
      </c>
      <c r="H12" s="35" t="str">
        <f t="shared" si="1"/>
        <v/>
      </c>
    </row>
    <row r="13" spans="1:18" x14ac:dyDescent="0.35">
      <c r="A13" s="121"/>
      <c r="B13" s="238"/>
      <c r="C13" s="239"/>
      <c r="D13" s="239"/>
      <c r="E13" s="239"/>
      <c r="F13" s="240"/>
      <c r="G13" s="120" t="str">
        <f t="shared" si="0"/>
        <v/>
      </c>
      <c r="H13" s="35" t="str">
        <f t="shared" si="1"/>
        <v/>
      </c>
      <c r="I13" s="81"/>
    </row>
    <row r="14" spans="1:18" x14ac:dyDescent="0.35">
      <c r="A14" s="121"/>
      <c r="B14" s="238"/>
      <c r="C14" s="239"/>
      <c r="D14" s="239"/>
      <c r="E14" s="239"/>
      <c r="F14" s="240"/>
      <c r="G14" s="120" t="str">
        <f t="shared" si="0"/>
        <v/>
      </c>
      <c r="H14" s="35" t="str">
        <f t="shared" si="1"/>
        <v/>
      </c>
    </row>
    <row r="15" spans="1:18" x14ac:dyDescent="0.35">
      <c r="A15" s="121"/>
      <c r="B15" s="238"/>
      <c r="C15" s="239"/>
      <c r="D15" s="239"/>
      <c r="E15" s="239"/>
      <c r="F15" s="240"/>
      <c r="G15" s="120" t="str">
        <f t="shared" si="0"/>
        <v/>
      </c>
      <c r="H15" s="35" t="str">
        <f t="shared" si="1"/>
        <v/>
      </c>
    </row>
    <row r="16" spans="1:18" x14ac:dyDescent="0.35">
      <c r="A16" s="121"/>
      <c r="B16" s="238"/>
      <c r="C16" s="239"/>
      <c r="D16" s="239"/>
      <c r="E16" s="239"/>
      <c r="F16" s="240"/>
      <c r="G16" s="120" t="str">
        <f t="shared" si="0"/>
        <v/>
      </c>
      <c r="H16" s="35" t="str">
        <f t="shared" si="1"/>
        <v/>
      </c>
    </row>
    <row r="17" spans="1:8" x14ac:dyDescent="0.35">
      <c r="A17" s="121"/>
      <c r="B17" s="238"/>
      <c r="C17" s="239"/>
      <c r="D17" s="239"/>
      <c r="E17" s="239"/>
      <c r="F17" s="240"/>
      <c r="G17" s="120" t="str">
        <f t="shared" si="0"/>
        <v/>
      </c>
      <c r="H17" s="35" t="str">
        <f t="shared" si="1"/>
        <v/>
      </c>
    </row>
    <row r="18" spans="1:8" x14ac:dyDescent="0.35">
      <c r="A18" s="121"/>
      <c r="B18" s="238"/>
      <c r="C18" s="239"/>
      <c r="D18" s="239"/>
      <c r="E18" s="239"/>
      <c r="F18" s="240"/>
      <c r="G18" s="120" t="str">
        <f t="shared" si="0"/>
        <v/>
      </c>
      <c r="H18" s="35" t="str">
        <f t="shared" si="1"/>
        <v/>
      </c>
    </row>
    <row r="19" spans="1:8" x14ac:dyDescent="0.35">
      <c r="A19" s="121"/>
      <c r="B19" s="238"/>
      <c r="C19" s="239"/>
      <c r="D19" s="239"/>
      <c r="E19" s="239"/>
      <c r="F19" s="240"/>
      <c r="G19" s="120" t="str">
        <f t="shared" si="0"/>
        <v/>
      </c>
      <c r="H19" s="35" t="str">
        <f t="shared" si="1"/>
        <v/>
      </c>
    </row>
    <row r="20" spans="1:8" x14ac:dyDescent="0.35">
      <c r="A20" s="121"/>
      <c r="B20" s="238"/>
      <c r="C20" s="239"/>
      <c r="D20" s="239"/>
      <c r="E20" s="239"/>
      <c r="F20" s="240"/>
      <c r="G20" s="120" t="str">
        <f t="shared" si="0"/>
        <v/>
      </c>
      <c r="H20" s="35" t="str">
        <f t="shared" si="1"/>
        <v/>
      </c>
    </row>
    <row r="21" spans="1:8" x14ac:dyDescent="0.35">
      <c r="A21" s="121"/>
      <c r="B21" s="238"/>
      <c r="C21" s="239"/>
      <c r="D21" s="239"/>
      <c r="E21" s="239"/>
      <c r="F21" s="240"/>
      <c r="G21" s="120" t="str">
        <f t="shared" si="0"/>
        <v/>
      </c>
      <c r="H21" s="35" t="str">
        <f t="shared" si="1"/>
        <v/>
      </c>
    </row>
    <row r="22" spans="1:8" x14ac:dyDescent="0.35">
      <c r="A22" s="121"/>
      <c r="B22" s="238"/>
      <c r="C22" s="239"/>
      <c r="D22" s="239"/>
      <c r="E22" s="239"/>
      <c r="F22" s="240"/>
      <c r="G22" s="120" t="str">
        <f t="shared" si="0"/>
        <v/>
      </c>
      <c r="H22" s="35" t="str">
        <f t="shared" si="1"/>
        <v/>
      </c>
    </row>
    <row r="23" spans="1:8" x14ac:dyDescent="0.35">
      <c r="A23" s="121"/>
      <c r="B23" s="238"/>
      <c r="C23" s="239"/>
      <c r="D23" s="239"/>
      <c r="E23" s="239"/>
      <c r="F23" s="240"/>
      <c r="G23" s="120" t="str">
        <f t="shared" si="0"/>
        <v/>
      </c>
      <c r="H23" s="35" t="str">
        <f t="shared" si="1"/>
        <v/>
      </c>
    </row>
    <row r="24" spans="1:8" x14ac:dyDescent="0.35">
      <c r="A24" s="121"/>
      <c r="B24" s="238"/>
      <c r="C24" s="239"/>
      <c r="D24" s="239"/>
      <c r="E24" s="239"/>
      <c r="F24" s="240"/>
      <c r="G24" s="120" t="str">
        <f t="shared" si="0"/>
        <v/>
      </c>
      <c r="H24" s="35" t="str">
        <f t="shared" si="1"/>
        <v/>
      </c>
    </row>
    <row r="25" spans="1:8" x14ac:dyDescent="0.35">
      <c r="A25" s="121"/>
      <c r="B25" s="238"/>
      <c r="C25" s="239"/>
      <c r="D25" s="239"/>
      <c r="E25" s="239"/>
      <c r="F25" s="240"/>
      <c r="G25" s="120" t="str">
        <f t="shared" si="0"/>
        <v/>
      </c>
      <c r="H25" s="35" t="str">
        <f t="shared" si="1"/>
        <v/>
      </c>
    </row>
    <row r="26" spans="1:8" x14ac:dyDescent="0.35">
      <c r="A26" s="121"/>
      <c r="B26" s="238"/>
      <c r="C26" s="239"/>
      <c r="D26" s="239"/>
      <c r="E26" s="239"/>
      <c r="F26" s="240"/>
      <c r="G26" s="120" t="str">
        <f t="shared" si="0"/>
        <v/>
      </c>
      <c r="H26" s="35" t="str">
        <f t="shared" si="1"/>
        <v/>
      </c>
    </row>
    <row r="27" spans="1:8" x14ac:dyDescent="0.35">
      <c r="A27" s="121"/>
      <c r="B27" s="238"/>
      <c r="C27" s="239"/>
      <c r="D27" s="239"/>
      <c r="E27" s="239"/>
      <c r="F27" s="240"/>
      <c r="G27" s="120" t="str">
        <f t="shared" si="0"/>
        <v/>
      </c>
      <c r="H27" s="35" t="str">
        <f t="shared" si="1"/>
        <v/>
      </c>
    </row>
    <row r="28" spans="1:8" x14ac:dyDescent="0.35">
      <c r="A28" s="121"/>
      <c r="B28" s="238"/>
      <c r="C28" s="239"/>
      <c r="D28" s="239"/>
      <c r="E28" s="239"/>
      <c r="F28" s="240"/>
      <c r="G28" s="120" t="str">
        <f t="shared" si="0"/>
        <v/>
      </c>
      <c r="H28" s="35" t="str">
        <f t="shared" si="1"/>
        <v/>
      </c>
    </row>
    <row r="29" spans="1:8" x14ac:dyDescent="0.35">
      <c r="A29" s="121"/>
      <c r="B29" s="238"/>
      <c r="C29" s="239"/>
      <c r="D29" s="239"/>
      <c r="E29" s="239"/>
      <c r="F29" s="240"/>
      <c r="G29" s="120" t="str">
        <f t="shared" si="0"/>
        <v/>
      </c>
      <c r="H29" s="35" t="str">
        <f t="shared" si="1"/>
        <v/>
      </c>
    </row>
    <row r="30" spans="1:8" x14ac:dyDescent="0.35">
      <c r="A30" s="121"/>
      <c r="B30" s="238"/>
      <c r="C30" s="239"/>
      <c r="D30" s="239"/>
      <c r="E30" s="239"/>
      <c r="F30" s="240"/>
      <c r="G30" s="120" t="str">
        <f t="shared" si="0"/>
        <v/>
      </c>
      <c r="H30" s="35" t="str">
        <f t="shared" si="1"/>
        <v/>
      </c>
    </row>
    <row r="31" spans="1:8" x14ac:dyDescent="0.35">
      <c r="A31" s="121"/>
      <c r="B31" s="238"/>
      <c r="C31" s="239"/>
      <c r="D31" s="239"/>
      <c r="E31" s="239"/>
      <c r="F31" s="240"/>
      <c r="G31" s="120" t="str">
        <f t="shared" si="0"/>
        <v/>
      </c>
      <c r="H31" s="35" t="str">
        <f t="shared" si="1"/>
        <v/>
      </c>
    </row>
    <row r="32" spans="1:8" x14ac:dyDescent="0.35">
      <c r="A32" s="121"/>
      <c r="B32" s="238"/>
      <c r="C32" s="239"/>
      <c r="D32" s="239"/>
      <c r="E32" s="239"/>
      <c r="F32" s="240"/>
      <c r="G32" s="120" t="str">
        <f t="shared" si="0"/>
        <v/>
      </c>
      <c r="H32" s="35" t="str">
        <f t="shared" si="1"/>
        <v/>
      </c>
    </row>
    <row r="33" spans="1:13" x14ac:dyDescent="0.35">
      <c r="A33" s="121"/>
      <c r="B33" s="238"/>
      <c r="C33" s="239"/>
      <c r="D33" s="239"/>
      <c r="E33" s="239"/>
      <c r="F33" s="240"/>
      <c r="G33" s="120" t="str">
        <f t="shared" si="0"/>
        <v/>
      </c>
      <c r="H33" s="35" t="str">
        <f t="shared" si="1"/>
        <v/>
      </c>
    </row>
    <row r="34" spans="1:13" x14ac:dyDescent="0.35">
      <c r="A34" s="121"/>
      <c r="B34" s="238"/>
      <c r="C34" s="239"/>
      <c r="D34" s="239"/>
      <c r="E34" s="239"/>
      <c r="F34" s="240"/>
      <c r="G34" s="120" t="str">
        <f t="shared" si="0"/>
        <v/>
      </c>
      <c r="H34" s="35" t="str">
        <f t="shared" si="1"/>
        <v/>
      </c>
    </row>
    <row r="35" spans="1:13" x14ac:dyDescent="0.35">
      <c r="A35" s="121"/>
      <c r="B35" s="238"/>
      <c r="C35" s="239"/>
      <c r="D35" s="239"/>
      <c r="E35" s="239"/>
      <c r="F35" s="240"/>
      <c r="G35" s="120" t="str">
        <f t="shared" si="0"/>
        <v/>
      </c>
      <c r="H35" s="35" t="str">
        <f t="shared" si="1"/>
        <v/>
      </c>
    </row>
    <row r="36" spans="1:13" x14ac:dyDescent="0.35">
      <c r="A36" s="121"/>
      <c r="B36" s="238"/>
      <c r="C36" s="239"/>
      <c r="D36" s="239"/>
      <c r="E36" s="239"/>
      <c r="F36" s="240"/>
      <c r="G36" s="120" t="str">
        <f t="shared" si="0"/>
        <v/>
      </c>
      <c r="H36" s="35" t="str">
        <f t="shared" si="1"/>
        <v/>
      </c>
    </row>
    <row r="37" spans="1:13" x14ac:dyDescent="0.35">
      <c r="A37" s="121"/>
      <c r="B37" s="238"/>
      <c r="C37" s="239"/>
      <c r="D37" s="239"/>
      <c r="E37" s="239"/>
      <c r="F37" s="240"/>
      <c r="G37" s="120" t="str">
        <f t="shared" si="0"/>
        <v/>
      </c>
      <c r="H37" s="35" t="str">
        <f t="shared" si="1"/>
        <v/>
      </c>
    </row>
    <row r="38" spans="1:13" x14ac:dyDescent="0.35">
      <c r="A38" s="121"/>
      <c r="B38" s="238"/>
      <c r="C38" s="239"/>
      <c r="D38" s="239"/>
      <c r="E38" s="239"/>
      <c r="F38" s="240"/>
      <c r="G38" s="120" t="str">
        <f t="shared" si="0"/>
        <v/>
      </c>
      <c r="H38" s="35" t="str">
        <f t="shared" si="1"/>
        <v/>
      </c>
      <c r="M38" s="25" t="s">
        <v>82</v>
      </c>
    </row>
    <row r="39" spans="1:13" x14ac:dyDescent="0.35">
      <c r="A39" s="121"/>
      <c r="B39" s="238"/>
      <c r="C39" s="239"/>
      <c r="D39" s="239"/>
      <c r="E39" s="239"/>
      <c r="F39" s="240"/>
      <c r="G39" s="120" t="str">
        <f t="shared" si="0"/>
        <v/>
      </c>
      <c r="H39" s="35" t="str">
        <f t="shared" si="1"/>
        <v/>
      </c>
      <c r="M39" s="25">
        <f>COUNTIF(G396:G405,"No")</f>
        <v>3</v>
      </c>
    </row>
    <row r="40" spans="1:13" x14ac:dyDescent="0.35">
      <c r="A40" s="230" t="s">
        <v>72</v>
      </c>
      <c r="B40" s="230"/>
      <c r="C40" s="230"/>
      <c r="D40" s="230"/>
      <c r="E40" s="230"/>
      <c r="F40" s="230"/>
      <c r="G40" s="28" t="s">
        <v>26</v>
      </c>
    </row>
    <row r="41" spans="1:13" x14ac:dyDescent="0.35">
      <c r="A41" s="96"/>
      <c r="B41" s="231"/>
      <c r="C41" s="232"/>
      <c r="D41" s="232"/>
      <c r="E41" s="232"/>
      <c r="F41" s="233"/>
      <c r="G41" s="120" t="str">
        <f t="shared" ref="G41:G74" si="2">IF(AND(NOT($G$7=""),NOT(B41="")),$G$7,"")</f>
        <v/>
      </c>
      <c r="H41" s="35" t="str">
        <f t="shared" si="1"/>
        <v/>
      </c>
    </row>
    <row r="42" spans="1:13" x14ac:dyDescent="0.35">
      <c r="A42" s="96"/>
      <c r="B42" s="231"/>
      <c r="C42" s="232"/>
      <c r="D42" s="232"/>
      <c r="E42" s="232"/>
      <c r="F42" s="233"/>
      <c r="G42" s="120" t="str">
        <f t="shared" si="2"/>
        <v/>
      </c>
      <c r="H42" s="35" t="str">
        <f t="shared" si="1"/>
        <v/>
      </c>
    </row>
    <row r="43" spans="1:13" x14ac:dyDescent="0.35">
      <c r="A43" s="96"/>
      <c r="B43" s="231"/>
      <c r="C43" s="232"/>
      <c r="D43" s="232"/>
      <c r="E43" s="232"/>
      <c r="F43" s="233"/>
      <c r="G43" s="120" t="str">
        <f t="shared" si="2"/>
        <v/>
      </c>
      <c r="H43" s="35" t="str">
        <f t="shared" si="1"/>
        <v/>
      </c>
    </row>
    <row r="44" spans="1:13" x14ac:dyDescent="0.35">
      <c r="A44" s="96"/>
      <c r="B44" s="231"/>
      <c r="C44" s="232"/>
      <c r="D44" s="232"/>
      <c r="E44" s="232"/>
      <c r="F44" s="233"/>
      <c r="G44" s="120" t="str">
        <f t="shared" si="2"/>
        <v/>
      </c>
      <c r="H44" s="35" t="str">
        <f t="shared" si="1"/>
        <v/>
      </c>
    </row>
    <row r="45" spans="1:13" x14ac:dyDescent="0.35">
      <c r="A45" s="96"/>
      <c r="B45" s="231"/>
      <c r="C45" s="232"/>
      <c r="D45" s="232"/>
      <c r="E45" s="232"/>
      <c r="F45" s="233"/>
      <c r="G45" s="120" t="str">
        <f t="shared" si="2"/>
        <v/>
      </c>
      <c r="H45" s="35" t="str">
        <f t="shared" si="1"/>
        <v/>
      </c>
    </row>
    <row r="46" spans="1:13" x14ac:dyDescent="0.35">
      <c r="A46" s="96"/>
      <c r="B46" s="231"/>
      <c r="C46" s="232"/>
      <c r="D46" s="232"/>
      <c r="E46" s="232"/>
      <c r="F46" s="233"/>
      <c r="G46" s="120" t="str">
        <f t="shared" si="2"/>
        <v/>
      </c>
      <c r="H46" s="35" t="str">
        <f t="shared" ref="H46:H71" si="3">IF(OR(G46="Yes",G46="No",G46=""),IF(OR(ISNUMBER(B46),B46=""),IF(AND(OR(G46="Yes",G46="No"),ISNUMBER(B46)),"",IF(AND(B46="",G46=""),"",IF(AND(G46&lt;&gt;"Yes",G46&lt;&gt;"No"),"You have entered a reading without stating if it's estimated or not","You have stated that the reading is/is not estimated, but have not provided a reading"))),"Please input a valid number into reading"),IF(OR(ISNUMBER(B46),B46=""),"Please select either Yes or No in Estimated","Please select either Yes or No in Estimated and enter a valid number into reading"))</f>
        <v/>
      </c>
    </row>
    <row r="47" spans="1:13" x14ac:dyDescent="0.35">
      <c r="A47" s="96"/>
      <c r="B47" s="231"/>
      <c r="C47" s="232"/>
      <c r="D47" s="232"/>
      <c r="E47" s="232"/>
      <c r="F47" s="233"/>
      <c r="G47" s="120" t="str">
        <f t="shared" si="2"/>
        <v/>
      </c>
      <c r="H47" s="35" t="str">
        <f t="shared" si="3"/>
        <v/>
      </c>
    </row>
    <row r="48" spans="1:13" x14ac:dyDescent="0.35">
      <c r="A48" s="96"/>
      <c r="B48" s="231"/>
      <c r="C48" s="232"/>
      <c r="D48" s="232"/>
      <c r="E48" s="232"/>
      <c r="F48" s="233"/>
      <c r="G48" s="120" t="str">
        <f t="shared" si="2"/>
        <v/>
      </c>
      <c r="H48" s="35" t="str">
        <f t="shared" si="3"/>
        <v/>
      </c>
    </row>
    <row r="49" spans="1:8" x14ac:dyDescent="0.35">
      <c r="A49" s="96"/>
      <c r="B49" s="231"/>
      <c r="C49" s="232"/>
      <c r="D49" s="232"/>
      <c r="E49" s="232"/>
      <c r="F49" s="233"/>
      <c r="G49" s="120" t="str">
        <f t="shared" si="2"/>
        <v/>
      </c>
      <c r="H49" s="35" t="str">
        <f t="shared" si="3"/>
        <v/>
      </c>
    </row>
    <row r="50" spans="1:8" x14ac:dyDescent="0.35">
      <c r="A50" s="96"/>
      <c r="B50" s="231"/>
      <c r="C50" s="232"/>
      <c r="D50" s="232"/>
      <c r="E50" s="232"/>
      <c r="F50" s="233"/>
      <c r="G50" s="120" t="str">
        <f t="shared" si="2"/>
        <v/>
      </c>
      <c r="H50" s="35" t="str">
        <f t="shared" si="3"/>
        <v/>
      </c>
    </row>
    <row r="51" spans="1:8" x14ac:dyDescent="0.35">
      <c r="A51" s="96"/>
      <c r="B51" s="231"/>
      <c r="C51" s="232"/>
      <c r="D51" s="232"/>
      <c r="E51" s="232"/>
      <c r="F51" s="233"/>
      <c r="G51" s="120" t="str">
        <f t="shared" si="2"/>
        <v/>
      </c>
      <c r="H51" s="35" t="str">
        <f t="shared" si="3"/>
        <v/>
      </c>
    </row>
    <row r="52" spans="1:8" x14ac:dyDescent="0.35">
      <c r="A52" s="96"/>
      <c r="B52" s="231"/>
      <c r="C52" s="232"/>
      <c r="D52" s="232"/>
      <c r="E52" s="232"/>
      <c r="F52" s="233"/>
      <c r="G52" s="120" t="str">
        <f t="shared" si="2"/>
        <v/>
      </c>
      <c r="H52" s="35" t="str">
        <f t="shared" si="3"/>
        <v/>
      </c>
    </row>
    <row r="53" spans="1:8" x14ac:dyDescent="0.35">
      <c r="A53" s="96"/>
      <c r="B53" s="231"/>
      <c r="C53" s="232"/>
      <c r="D53" s="232"/>
      <c r="E53" s="232"/>
      <c r="F53" s="233"/>
      <c r="G53" s="120" t="str">
        <f t="shared" si="2"/>
        <v/>
      </c>
      <c r="H53" s="35" t="str">
        <f t="shared" si="3"/>
        <v/>
      </c>
    </row>
    <row r="54" spans="1:8" x14ac:dyDescent="0.35">
      <c r="A54" s="96"/>
      <c r="B54" s="231"/>
      <c r="C54" s="232"/>
      <c r="D54" s="232"/>
      <c r="E54" s="232"/>
      <c r="F54" s="233"/>
      <c r="G54" s="120" t="str">
        <f t="shared" si="2"/>
        <v/>
      </c>
      <c r="H54" s="35" t="str">
        <f t="shared" si="3"/>
        <v/>
      </c>
    </row>
    <row r="55" spans="1:8" x14ac:dyDescent="0.35">
      <c r="A55" s="96"/>
      <c r="B55" s="231"/>
      <c r="C55" s="232"/>
      <c r="D55" s="232"/>
      <c r="E55" s="232"/>
      <c r="F55" s="233"/>
      <c r="G55" s="120" t="str">
        <f t="shared" si="2"/>
        <v/>
      </c>
      <c r="H55" s="35" t="str">
        <f t="shared" si="3"/>
        <v/>
      </c>
    </row>
    <row r="56" spans="1:8" x14ac:dyDescent="0.35">
      <c r="A56" s="96"/>
      <c r="B56" s="231"/>
      <c r="C56" s="232"/>
      <c r="D56" s="232"/>
      <c r="E56" s="232"/>
      <c r="F56" s="233"/>
      <c r="G56" s="120" t="str">
        <f t="shared" si="2"/>
        <v/>
      </c>
      <c r="H56" s="35" t="str">
        <f t="shared" si="3"/>
        <v/>
      </c>
    </row>
    <row r="57" spans="1:8" x14ac:dyDescent="0.35">
      <c r="A57" s="96"/>
      <c r="B57" s="231"/>
      <c r="C57" s="232"/>
      <c r="D57" s="232"/>
      <c r="E57" s="232"/>
      <c r="F57" s="233"/>
      <c r="G57" s="120" t="str">
        <f t="shared" si="2"/>
        <v/>
      </c>
      <c r="H57" s="35" t="str">
        <f t="shared" si="3"/>
        <v/>
      </c>
    </row>
    <row r="58" spans="1:8" x14ac:dyDescent="0.35">
      <c r="A58" s="96"/>
      <c r="B58" s="231"/>
      <c r="C58" s="232"/>
      <c r="D58" s="232"/>
      <c r="E58" s="232"/>
      <c r="F58" s="233"/>
      <c r="G58" s="120" t="str">
        <f t="shared" si="2"/>
        <v/>
      </c>
      <c r="H58" s="35" t="str">
        <f t="shared" si="3"/>
        <v/>
      </c>
    </row>
    <row r="59" spans="1:8" x14ac:dyDescent="0.35">
      <c r="A59" s="96"/>
      <c r="B59" s="231"/>
      <c r="C59" s="232"/>
      <c r="D59" s="232"/>
      <c r="E59" s="232"/>
      <c r="F59" s="233"/>
      <c r="G59" s="120" t="str">
        <f t="shared" si="2"/>
        <v/>
      </c>
      <c r="H59" s="35" t="str">
        <f t="shared" si="3"/>
        <v/>
      </c>
    </row>
    <row r="60" spans="1:8" x14ac:dyDescent="0.35">
      <c r="A60" s="96"/>
      <c r="B60" s="231"/>
      <c r="C60" s="232"/>
      <c r="D60" s="232"/>
      <c r="E60" s="232"/>
      <c r="F60" s="233"/>
      <c r="G60" s="120" t="str">
        <f t="shared" si="2"/>
        <v/>
      </c>
      <c r="H60" s="35" t="str">
        <f t="shared" si="3"/>
        <v/>
      </c>
    </row>
    <row r="61" spans="1:8" x14ac:dyDescent="0.35">
      <c r="A61" s="96"/>
      <c r="B61" s="231"/>
      <c r="C61" s="232"/>
      <c r="D61" s="232"/>
      <c r="E61" s="232"/>
      <c r="F61" s="233"/>
      <c r="G61" s="120" t="str">
        <f t="shared" si="2"/>
        <v/>
      </c>
      <c r="H61" s="35" t="str">
        <f t="shared" si="3"/>
        <v/>
      </c>
    </row>
    <row r="62" spans="1:8" x14ac:dyDescent="0.35">
      <c r="A62" s="96"/>
      <c r="B62" s="231"/>
      <c r="C62" s="232"/>
      <c r="D62" s="232"/>
      <c r="E62" s="232"/>
      <c r="F62" s="233"/>
      <c r="G62" s="120" t="str">
        <f t="shared" si="2"/>
        <v/>
      </c>
      <c r="H62" s="35" t="str">
        <f t="shared" si="3"/>
        <v/>
      </c>
    </row>
    <row r="63" spans="1:8" x14ac:dyDescent="0.35">
      <c r="A63" s="96"/>
      <c r="B63" s="231"/>
      <c r="C63" s="232"/>
      <c r="D63" s="232"/>
      <c r="E63" s="232"/>
      <c r="F63" s="233"/>
      <c r="G63" s="120" t="str">
        <f t="shared" si="2"/>
        <v/>
      </c>
      <c r="H63" s="35" t="str">
        <f t="shared" si="3"/>
        <v/>
      </c>
    </row>
    <row r="64" spans="1:8" x14ac:dyDescent="0.35">
      <c r="A64" s="96"/>
      <c r="B64" s="231"/>
      <c r="C64" s="232"/>
      <c r="D64" s="232"/>
      <c r="E64" s="232"/>
      <c r="F64" s="233"/>
      <c r="G64" s="120" t="str">
        <f t="shared" si="2"/>
        <v/>
      </c>
      <c r="H64" s="35" t="str">
        <f t="shared" si="3"/>
        <v/>
      </c>
    </row>
    <row r="65" spans="1:8" x14ac:dyDescent="0.35">
      <c r="A65" s="96"/>
      <c r="B65" s="231"/>
      <c r="C65" s="232"/>
      <c r="D65" s="232"/>
      <c r="E65" s="232"/>
      <c r="F65" s="233"/>
      <c r="G65" s="120" t="str">
        <f t="shared" si="2"/>
        <v/>
      </c>
      <c r="H65" s="35" t="str">
        <f t="shared" si="3"/>
        <v/>
      </c>
    </row>
    <row r="66" spans="1:8" x14ac:dyDescent="0.35">
      <c r="A66" s="96"/>
      <c r="B66" s="231"/>
      <c r="C66" s="232"/>
      <c r="D66" s="232"/>
      <c r="E66" s="232"/>
      <c r="F66" s="233"/>
      <c r="G66" s="120" t="str">
        <f t="shared" si="2"/>
        <v/>
      </c>
      <c r="H66" s="35" t="str">
        <f t="shared" si="3"/>
        <v/>
      </c>
    </row>
    <row r="67" spans="1:8" x14ac:dyDescent="0.35">
      <c r="A67" s="96"/>
      <c r="B67" s="231"/>
      <c r="C67" s="232"/>
      <c r="D67" s="232"/>
      <c r="E67" s="232"/>
      <c r="F67" s="233"/>
      <c r="G67" s="120" t="str">
        <f t="shared" si="2"/>
        <v/>
      </c>
      <c r="H67" s="35" t="str">
        <f t="shared" si="3"/>
        <v/>
      </c>
    </row>
    <row r="68" spans="1:8" x14ac:dyDescent="0.35">
      <c r="A68" s="96"/>
      <c r="B68" s="231"/>
      <c r="C68" s="232"/>
      <c r="D68" s="232"/>
      <c r="E68" s="232"/>
      <c r="F68" s="233"/>
      <c r="G68" s="120" t="str">
        <f t="shared" si="2"/>
        <v/>
      </c>
      <c r="H68" s="35" t="str">
        <f t="shared" si="3"/>
        <v/>
      </c>
    </row>
    <row r="69" spans="1:8" x14ac:dyDescent="0.35">
      <c r="A69" s="96"/>
      <c r="B69" s="231"/>
      <c r="C69" s="232"/>
      <c r="D69" s="232"/>
      <c r="E69" s="232"/>
      <c r="F69" s="233"/>
      <c r="G69" s="120" t="str">
        <f t="shared" si="2"/>
        <v/>
      </c>
      <c r="H69" s="35" t="str">
        <f t="shared" si="3"/>
        <v/>
      </c>
    </row>
    <row r="70" spans="1:8" x14ac:dyDescent="0.35">
      <c r="A70" s="96"/>
      <c r="B70" s="231"/>
      <c r="C70" s="232"/>
      <c r="D70" s="232"/>
      <c r="E70" s="232"/>
      <c r="F70" s="233"/>
      <c r="G70" s="120" t="str">
        <f t="shared" si="2"/>
        <v/>
      </c>
      <c r="H70" s="35" t="str">
        <f t="shared" si="3"/>
        <v/>
      </c>
    </row>
    <row r="71" spans="1:8" x14ac:dyDescent="0.35">
      <c r="A71" s="96"/>
      <c r="B71" s="231"/>
      <c r="C71" s="232"/>
      <c r="D71" s="232"/>
      <c r="E71" s="232"/>
      <c r="F71" s="233"/>
      <c r="G71" s="120" t="str">
        <f t="shared" si="2"/>
        <v/>
      </c>
      <c r="H71" s="35" t="str">
        <f t="shared" si="3"/>
        <v/>
      </c>
    </row>
    <row r="72" spans="1:8" x14ac:dyDescent="0.35">
      <c r="A72" s="230" t="s">
        <v>8</v>
      </c>
      <c r="B72" s="230"/>
      <c r="C72" s="230"/>
      <c r="D72" s="230"/>
      <c r="E72" s="230"/>
      <c r="F72" s="230"/>
      <c r="G72" s="29" t="s">
        <v>26</v>
      </c>
    </row>
    <row r="73" spans="1:8" x14ac:dyDescent="0.35">
      <c r="A73" s="96"/>
      <c r="B73" s="231"/>
      <c r="C73" s="232"/>
      <c r="D73" s="232"/>
      <c r="E73" s="232"/>
      <c r="F73" s="233"/>
      <c r="G73" s="120" t="str">
        <f t="shared" si="2"/>
        <v/>
      </c>
      <c r="H73" s="35" t="str">
        <f t="shared" ref="H73:H103" si="4">IF(OR(G73="Yes",G73="No",G73=""),IF(OR(ISNUMBER(B73),B73=""),IF(AND(OR(G73="Yes",G73="No"),ISNUMBER(B73)),"",IF(AND(B73="",G73=""),"",IF(AND(G73&lt;&gt;"Yes",G73&lt;&gt;"No"),"You have entered a reading without stating if it's estimated or not","You have stated that the reading is/is not estimated, but have not provided a reading"))),"Please input a valid number into reading"),IF(OR(ISNUMBER(B73),B73=""),"Please select either Yes or No in Estimated","Please select either Yes or No in Estimated and enter a valid number into reading"))</f>
        <v/>
      </c>
    </row>
    <row r="74" spans="1:8" x14ac:dyDescent="0.35">
      <c r="A74" s="96"/>
      <c r="B74" s="231"/>
      <c r="C74" s="232"/>
      <c r="D74" s="232"/>
      <c r="E74" s="232"/>
      <c r="F74" s="233"/>
      <c r="G74" s="120" t="str">
        <f t="shared" si="2"/>
        <v/>
      </c>
      <c r="H74" s="35" t="str">
        <f t="shared" si="4"/>
        <v/>
      </c>
    </row>
    <row r="75" spans="1:8" x14ac:dyDescent="0.35">
      <c r="A75" s="96"/>
      <c r="B75" s="231"/>
      <c r="C75" s="232"/>
      <c r="D75" s="232"/>
      <c r="E75" s="232"/>
      <c r="F75" s="233"/>
      <c r="G75" s="120" t="str">
        <f t="shared" ref="G75:G103" si="5">IF(AND(NOT($G$7=""),NOT(B75="")),$G$7,"")</f>
        <v/>
      </c>
      <c r="H75" s="35" t="str">
        <f t="shared" si="4"/>
        <v/>
      </c>
    </row>
    <row r="76" spans="1:8" x14ac:dyDescent="0.35">
      <c r="A76" s="96"/>
      <c r="B76" s="231"/>
      <c r="C76" s="232"/>
      <c r="D76" s="232"/>
      <c r="E76" s="232"/>
      <c r="F76" s="233"/>
      <c r="G76" s="120" t="str">
        <f t="shared" si="5"/>
        <v/>
      </c>
      <c r="H76" s="35" t="str">
        <f t="shared" si="4"/>
        <v/>
      </c>
    </row>
    <row r="77" spans="1:8" x14ac:dyDescent="0.35">
      <c r="A77" s="96"/>
      <c r="B77" s="231"/>
      <c r="C77" s="232"/>
      <c r="D77" s="232"/>
      <c r="E77" s="232"/>
      <c r="F77" s="233"/>
      <c r="G77" s="120" t="str">
        <f t="shared" si="5"/>
        <v/>
      </c>
      <c r="H77" s="35" t="str">
        <f t="shared" si="4"/>
        <v/>
      </c>
    </row>
    <row r="78" spans="1:8" x14ac:dyDescent="0.35">
      <c r="A78" s="96"/>
      <c r="B78" s="231"/>
      <c r="C78" s="232"/>
      <c r="D78" s="232"/>
      <c r="E78" s="232"/>
      <c r="F78" s="233"/>
      <c r="G78" s="120" t="str">
        <f t="shared" si="5"/>
        <v/>
      </c>
      <c r="H78" s="35" t="str">
        <f t="shared" si="4"/>
        <v/>
      </c>
    </row>
    <row r="79" spans="1:8" x14ac:dyDescent="0.35">
      <c r="A79" s="96"/>
      <c r="B79" s="231"/>
      <c r="C79" s="232"/>
      <c r="D79" s="232"/>
      <c r="E79" s="232"/>
      <c r="F79" s="233"/>
      <c r="G79" s="120" t="str">
        <f t="shared" si="5"/>
        <v/>
      </c>
      <c r="H79" s="35" t="str">
        <f t="shared" si="4"/>
        <v/>
      </c>
    </row>
    <row r="80" spans="1:8" x14ac:dyDescent="0.35">
      <c r="A80" s="96"/>
      <c r="B80" s="231"/>
      <c r="C80" s="232"/>
      <c r="D80" s="232"/>
      <c r="E80" s="232"/>
      <c r="F80" s="233"/>
      <c r="G80" s="120" t="str">
        <f t="shared" si="5"/>
        <v/>
      </c>
      <c r="H80" s="35" t="str">
        <f t="shared" si="4"/>
        <v/>
      </c>
    </row>
    <row r="81" spans="1:8" x14ac:dyDescent="0.35">
      <c r="A81" s="96"/>
      <c r="B81" s="231"/>
      <c r="C81" s="232"/>
      <c r="D81" s="232"/>
      <c r="E81" s="232"/>
      <c r="F81" s="233"/>
      <c r="G81" s="120" t="str">
        <f t="shared" si="5"/>
        <v/>
      </c>
      <c r="H81" s="35" t="str">
        <f t="shared" si="4"/>
        <v/>
      </c>
    </row>
    <row r="82" spans="1:8" x14ac:dyDescent="0.35">
      <c r="A82" s="96"/>
      <c r="B82" s="231"/>
      <c r="C82" s="232"/>
      <c r="D82" s="232"/>
      <c r="E82" s="232"/>
      <c r="F82" s="233"/>
      <c r="G82" s="120" t="str">
        <f t="shared" si="5"/>
        <v/>
      </c>
      <c r="H82" s="35" t="str">
        <f t="shared" si="4"/>
        <v/>
      </c>
    </row>
    <row r="83" spans="1:8" x14ac:dyDescent="0.35">
      <c r="A83" s="96"/>
      <c r="B83" s="231"/>
      <c r="C83" s="232"/>
      <c r="D83" s="232"/>
      <c r="E83" s="232"/>
      <c r="F83" s="233"/>
      <c r="G83" s="120" t="str">
        <f t="shared" si="5"/>
        <v/>
      </c>
      <c r="H83" s="35" t="str">
        <f t="shared" si="4"/>
        <v/>
      </c>
    </row>
    <row r="84" spans="1:8" x14ac:dyDescent="0.35">
      <c r="A84" s="96"/>
      <c r="B84" s="231"/>
      <c r="C84" s="232"/>
      <c r="D84" s="232"/>
      <c r="E84" s="232"/>
      <c r="F84" s="233"/>
      <c r="G84" s="120" t="str">
        <f t="shared" si="5"/>
        <v/>
      </c>
      <c r="H84" s="35" t="str">
        <f t="shared" si="4"/>
        <v/>
      </c>
    </row>
    <row r="85" spans="1:8" x14ac:dyDescent="0.35">
      <c r="A85" s="96"/>
      <c r="B85" s="231"/>
      <c r="C85" s="232"/>
      <c r="D85" s="232"/>
      <c r="E85" s="232"/>
      <c r="F85" s="233"/>
      <c r="G85" s="120" t="str">
        <f t="shared" si="5"/>
        <v/>
      </c>
      <c r="H85" s="35" t="str">
        <f t="shared" si="4"/>
        <v/>
      </c>
    </row>
    <row r="86" spans="1:8" x14ac:dyDescent="0.35">
      <c r="A86" s="96"/>
      <c r="B86" s="231"/>
      <c r="C86" s="232"/>
      <c r="D86" s="232"/>
      <c r="E86" s="232"/>
      <c r="F86" s="233"/>
      <c r="G86" s="120" t="str">
        <f t="shared" si="5"/>
        <v/>
      </c>
      <c r="H86" s="35" t="str">
        <f t="shared" si="4"/>
        <v/>
      </c>
    </row>
    <row r="87" spans="1:8" x14ac:dyDescent="0.35">
      <c r="A87" s="96"/>
      <c r="B87" s="231"/>
      <c r="C87" s="232"/>
      <c r="D87" s="232"/>
      <c r="E87" s="232"/>
      <c r="F87" s="233"/>
      <c r="G87" s="120" t="str">
        <f t="shared" si="5"/>
        <v/>
      </c>
      <c r="H87" s="35" t="str">
        <f t="shared" si="4"/>
        <v/>
      </c>
    </row>
    <row r="88" spans="1:8" x14ac:dyDescent="0.35">
      <c r="A88" s="96"/>
      <c r="B88" s="231"/>
      <c r="C88" s="232"/>
      <c r="D88" s="232"/>
      <c r="E88" s="232"/>
      <c r="F88" s="233"/>
      <c r="G88" s="120" t="str">
        <f t="shared" si="5"/>
        <v/>
      </c>
      <c r="H88" s="35" t="str">
        <f t="shared" si="4"/>
        <v/>
      </c>
    </row>
    <row r="89" spans="1:8" x14ac:dyDescent="0.35">
      <c r="A89" s="96"/>
      <c r="B89" s="231"/>
      <c r="C89" s="232"/>
      <c r="D89" s="232"/>
      <c r="E89" s="232"/>
      <c r="F89" s="233"/>
      <c r="G89" s="120" t="str">
        <f t="shared" si="5"/>
        <v/>
      </c>
      <c r="H89" s="35" t="str">
        <f t="shared" si="4"/>
        <v/>
      </c>
    </row>
    <row r="90" spans="1:8" x14ac:dyDescent="0.35">
      <c r="A90" s="96"/>
      <c r="B90" s="231"/>
      <c r="C90" s="232"/>
      <c r="D90" s="232"/>
      <c r="E90" s="232"/>
      <c r="F90" s="233"/>
      <c r="G90" s="120" t="str">
        <f t="shared" si="5"/>
        <v/>
      </c>
      <c r="H90" s="35" t="str">
        <f t="shared" si="4"/>
        <v/>
      </c>
    </row>
    <row r="91" spans="1:8" x14ac:dyDescent="0.35">
      <c r="A91" s="96"/>
      <c r="B91" s="231"/>
      <c r="C91" s="232"/>
      <c r="D91" s="232"/>
      <c r="E91" s="232"/>
      <c r="F91" s="233"/>
      <c r="G91" s="120" t="str">
        <f t="shared" si="5"/>
        <v/>
      </c>
      <c r="H91" s="35" t="str">
        <f t="shared" si="4"/>
        <v/>
      </c>
    </row>
    <row r="92" spans="1:8" x14ac:dyDescent="0.35">
      <c r="A92" s="96"/>
      <c r="B92" s="231"/>
      <c r="C92" s="232"/>
      <c r="D92" s="232"/>
      <c r="E92" s="232"/>
      <c r="F92" s="233"/>
      <c r="G92" s="120" t="str">
        <f t="shared" si="5"/>
        <v/>
      </c>
      <c r="H92" s="35" t="str">
        <f t="shared" si="4"/>
        <v/>
      </c>
    </row>
    <row r="93" spans="1:8" x14ac:dyDescent="0.35">
      <c r="A93" s="96"/>
      <c r="B93" s="231"/>
      <c r="C93" s="232"/>
      <c r="D93" s="232"/>
      <c r="E93" s="232"/>
      <c r="F93" s="233"/>
      <c r="G93" s="120" t="str">
        <f t="shared" si="5"/>
        <v/>
      </c>
      <c r="H93" s="35" t="str">
        <f t="shared" si="4"/>
        <v/>
      </c>
    </row>
    <row r="94" spans="1:8" x14ac:dyDescent="0.35">
      <c r="A94" s="96"/>
      <c r="B94" s="231"/>
      <c r="C94" s="232"/>
      <c r="D94" s="232"/>
      <c r="E94" s="232"/>
      <c r="F94" s="233"/>
      <c r="G94" s="120" t="str">
        <f t="shared" si="5"/>
        <v/>
      </c>
      <c r="H94" s="35" t="str">
        <f t="shared" si="4"/>
        <v/>
      </c>
    </row>
    <row r="95" spans="1:8" x14ac:dyDescent="0.35">
      <c r="A95" s="96"/>
      <c r="B95" s="231"/>
      <c r="C95" s="232"/>
      <c r="D95" s="232"/>
      <c r="E95" s="232"/>
      <c r="F95" s="233"/>
      <c r="G95" s="120" t="str">
        <f t="shared" si="5"/>
        <v/>
      </c>
      <c r="H95" s="35" t="str">
        <f t="shared" si="4"/>
        <v/>
      </c>
    </row>
    <row r="96" spans="1:8" x14ac:dyDescent="0.35">
      <c r="A96" s="96"/>
      <c r="B96" s="231"/>
      <c r="C96" s="232"/>
      <c r="D96" s="232"/>
      <c r="E96" s="232"/>
      <c r="F96" s="233"/>
      <c r="G96" s="120" t="str">
        <f t="shared" si="5"/>
        <v/>
      </c>
      <c r="H96" s="35" t="str">
        <f t="shared" si="4"/>
        <v/>
      </c>
    </row>
    <row r="97" spans="1:8" x14ac:dyDescent="0.35">
      <c r="A97" s="96"/>
      <c r="B97" s="231"/>
      <c r="C97" s="232"/>
      <c r="D97" s="232"/>
      <c r="E97" s="232"/>
      <c r="F97" s="233"/>
      <c r="G97" s="120" t="str">
        <f t="shared" si="5"/>
        <v/>
      </c>
      <c r="H97" s="35" t="str">
        <f t="shared" si="4"/>
        <v/>
      </c>
    </row>
    <row r="98" spans="1:8" x14ac:dyDescent="0.35">
      <c r="A98" s="96"/>
      <c r="B98" s="231"/>
      <c r="C98" s="232"/>
      <c r="D98" s="232"/>
      <c r="E98" s="232"/>
      <c r="F98" s="233"/>
      <c r="G98" s="120" t="str">
        <f t="shared" si="5"/>
        <v/>
      </c>
      <c r="H98" s="35" t="str">
        <f t="shared" si="4"/>
        <v/>
      </c>
    </row>
    <row r="99" spans="1:8" x14ac:dyDescent="0.35">
      <c r="A99" s="96"/>
      <c r="B99" s="231"/>
      <c r="C99" s="232"/>
      <c r="D99" s="232"/>
      <c r="E99" s="232"/>
      <c r="F99" s="233"/>
      <c r="G99" s="120" t="str">
        <f t="shared" si="5"/>
        <v/>
      </c>
      <c r="H99" s="35" t="str">
        <f t="shared" si="4"/>
        <v/>
      </c>
    </row>
    <row r="100" spans="1:8" x14ac:dyDescent="0.35">
      <c r="A100" s="96"/>
      <c r="B100" s="231"/>
      <c r="C100" s="232"/>
      <c r="D100" s="232"/>
      <c r="E100" s="232"/>
      <c r="F100" s="233"/>
      <c r="G100" s="120" t="str">
        <f t="shared" si="5"/>
        <v/>
      </c>
      <c r="H100" s="35" t="str">
        <f t="shared" si="4"/>
        <v/>
      </c>
    </row>
    <row r="101" spans="1:8" x14ac:dyDescent="0.35">
      <c r="A101" s="96"/>
      <c r="B101" s="231"/>
      <c r="C101" s="232"/>
      <c r="D101" s="232"/>
      <c r="E101" s="232"/>
      <c r="F101" s="233"/>
      <c r="G101" s="120" t="str">
        <f t="shared" si="5"/>
        <v/>
      </c>
      <c r="H101" s="35" t="str">
        <f t="shared" si="4"/>
        <v/>
      </c>
    </row>
    <row r="102" spans="1:8" x14ac:dyDescent="0.35">
      <c r="A102" s="96"/>
      <c r="B102" s="231"/>
      <c r="C102" s="232"/>
      <c r="D102" s="232"/>
      <c r="E102" s="232"/>
      <c r="F102" s="233"/>
      <c r="G102" s="120" t="str">
        <f t="shared" si="5"/>
        <v/>
      </c>
      <c r="H102" s="35" t="str">
        <f t="shared" si="4"/>
        <v/>
      </c>
    </row>
    <row r="103" spans="1:8" x14ac:dyDescent="0.35">
      <c r="A103" s="96"/>
      <c r="B103" s="231"/>
      <c r="C103" s="232"/>
      <c r="D103" s="232"/>
      <c r="E103" s="232"/>
      <c r="F103" s="233"/>
      <c r="G103" s="120" t="str">
        <f t="shared" si="5"/>
        <v/>
      </c>
      <c r="H103" s="35" t="str">
        <f t="shared" si="4"/>
        <v/>
      </c>
    </row>
    <row r="104" spans="1:8" x14ac:dyDescent="0.35">
      <c r="A104" s="230" t="s">
        <v>47</v>
      </c>
      <c r="B104" s="230"/>
      <c r="C104" s="230"/>
      <c r="D104" s="230"/>
      <c r="E104" s="230"/>
      <c r="F104" s="230"/>
      <c r="G104" s="28" t="s">
        <v>26</v>
      </c>
    </row>
    <row r="105" spans="1:8" x14ac:dyDescent="0.35">
      <c r="A105" s="96"/>
      <c r="B105" s="231"/>
      <c r="C105" s="232"/>
      <c r="D105" s="232"/>
      <c r="E105" s="232"/>
      <c r="F105" s="233"/>
      <c r="G105" s="120" t="str">
        <f t="shared" ref="G105:G135" si="6">IF(AND(NOT($G$7=""),NOT(B105="")),$G$7,"")</f>
        <v/>
      </c>
      <c r="H105" s="35" t="str">
        <f t="shared" ref="H105:H135" si="7">IF(OR(G105="Yes",G105="No",G105=""),IF(OR(ISNUMBER(B105),B105=""),IF(AND(OR(G105="Yes",G105="No"),ISNUMBER(B105)),"",IF(AND(B105="",G105=""),"",IF(AND(G105&lt;&gt;"Yes",G105&lt;&gt;"No"),"You have entered a reading without stating if it's estimated or not","You have stated that the reading is/is not estimated, but have not provided a reading"))),"Please input a valid number into reading"),IF(OR(ISNUMBER(B105),B105=""),"Please select either Yes or No in Estimated","Please select either Yes or No in Estimated and enter a valid number into reading"))</f>
        <v/>
      </c>
    </row>
    <row r="106" spans="1:8" x14ac:dyDescent="0.35">
      <c r="A106" s="96"/>
      <c r="B106" s="231"/>
      <c r="C106" s="232"/>
      <c r="D106" s="232"/>
      <c r="E106" s="232"/>
      <c r="F106" s="233"/>
      <c r="G106" s="120" t="str">
        <f t="shared" si="6"/>
        <v/>
      </c>
      <c r="H106" s="35" t="str">
        <f t="shared" si="7"/>
        <v/>
      </c>
    </row>
    <row r="107" spans="1:8" x14ac:dyDescent="0.35">
      <c r="A107" s="96"/>
      <c r="B107" s="231"/>
      <c r="C107" s="232"/>
      <c r="D107" s="232"/>
      <c r="E107" s="232"/>
      <c r="F107" s="233"/>
      <c r="G107" s="120" t="str">
        <f t="shared" si="6"/>
        <v/>
      </c>
      <c r="H107" s="35" t="str">
        <f t="shared" si="7"/>
        <v/>
      </c>
    </row>
    <row r="108" spans="1:8" x14ac:dyDescent="0.35">
      <c r="A108" s="96"/>
      <c r="B108" s="231"/>
      <c r="C108" s="232"/>
      <c r="D108" s="232"/>
      <c r="E108" s="232"/>
      <c r="F108" s="233"/>
      <c r="G108" s="120" t="str">
        <f t="shared" si="6"/>
        <v/>
      </c>
      <c r="H108" s="35" t="str">
        <f t="shared" si="7"/>
        <v/>
      </c>
    </row>
    <row r="109" spans="1:8" x14ac:dyDescent="0.35">
      <c r="A109" s="96"/>
      <c r="B109" s="231"/>
      <c r="C109" s="232"/>
      <c r="D109" s="232"/>
      <c r="E109" s="232"/>
      <c r="F109" s="233"/>
      <c r="G109" s="120" t="str">
        <f t="shared" si="6"/>
        <v/>
      </c>
      <c r="H109" s="35" t="str">
        <f t="shared" si="7"/>
        <v/>
      </c>
    </row>
    <row r="110" spans="1:8" x14ac:dyDescent="0.35">
      <c r="A110" s="96"/>
      <c r="B110" s="231"/>
      <c r="C110" s="232"/>
      <c r="D110" s="232"/>
      <c r="E110" s="232"/>
      <c r="F110" s="233"/>
      <c r="G110" s="120" t="str">
        <f t="shared" si="6"/>
        <v/>
      </c>
      <c r="H110" s="35" t="str">
        <f t="shared" si="7"/>
        <v/>
      </c>
    </row>
    <row r="111" spans="1:8" x14ac:dyDescent="0.35">
      <c r="A111" s="96"/>
      <c r="B111" s="231"/>
      <c r="C111" s="232"/>
      <c r="D111" s="232"/>
      <c r="E111" s="232"/>
      <c r="F111" s="233"/>
      <c r="G111" s="120" t="str">
        <f t="shared" si="6"/>
        <v/>
      </c>
      <c r="H111" s="35" t="str">
        <f t="shared" si="7"/>
        <v/>
      </c>
    </row>
    <row r="112" spans="1:8" x14ac:dyDescent="0.35">
      <c r="A112" s="96"/>
      <c r="B112" s="231"/>
      <c r="C112" s="232"/>
      <c r="D112" s="232"/>
      <c r="E112" s="232"/>
      <c r="F112" s="233"/>
      <c r="G112" s="120" t="str">
        <f t="shared" si="6"/>
        <v/>
      </c>
      <c r="H112" s="35" t="str">
        <f t="shared" si="7"/>
        <v/>
      </c>
    </row>
    <row r="113" spans="1:8" x14ac:dyDescent="0.35">
      <c r="A113" s="96"/>
      <c r="B113" s="231"/>
      <c r="C113" s="232"/>
      <c r="D113" s="232"/>
      <c r="E113" s="232"/>
      <c r="F113" s="233"/>
      <c r="G113" s="120" t="str">
        <f t="shared" si="6"/>
        <v/>
      </c>
      <c r="H113" s="35" t="str">
        <f t="shared" si="7"/>
        <v/>
      </c>
    </row>
    <row r="114" spans="1:8" x14ac:dyDescent="0.35">
      <c r="A114" s="96"/>
      <c r="B114" s="231"/>
      <c r="C114" s="232"/>
      <c r="D114" s="232"/>
      <c r="E114" s="232"/>
      <c r="F114" s="233"/>
      <c r="G114" s="120" t="str">
        <f t="shared" si="6"/>
        <v/>
      </c>
      <c r="H114" s="35" t="str">
        <f t="shared" si="7"/>
        <v/>
      </c>
    </row>
    <row r="115" spans="1:8" x14ac:dyDescent="0.35">
      <c r="A115" s="96"/>
      <c r="B115" s="231"/>
      <c r="C115" s="232"/>
      <c r="D115" s="232"/>
      <c r="E115" s="232"/>
      <c r="F115" s="233"/>
      <c r="G115" s="120" t="str">
        <f t="shared" si="6"/>
        <v/>
      </c>
      <c r="H115" s="35" t="str">
        <f t="shared" si="7"/>
        <v/>
      </c>
    </row>
    <row r="116" spans="1:8" x14ac:dyDescent="0.35">
      <c r="A116" s="96"/>
      <c r="B116" s="231"/>
      <c r="C116" s="232"/>
      <c r="D116" s="232"/>
      <c r="E116" s="232"/>
      <c r="F116" s="233"/>
      <c r="G116" s="120" t="str">
        <f t="shared" si="6"/>
        <v/>
      </c>
      <c r="H116" s="35" t="str">
        <f t="shared" si="7"/>
        <v/>
      </c>
    </row>
    <row r="117" spans="1:8" x14ac:dyDescent="0.35">
      <c r="A117" s="96"/>
      <c r="B117" s="231"/>
      <c r="C117" s="232"/>
      <c r="D117" s="232"/>
      <c r="E117" s="232"/>
      <c r="F117" s="233"/>
      <c r="G117" s="120" t="str">
        <f t="shared" si="6"/>
        <v/>
      </c>
      <c r="H117" s="35" t="str">
        <f t="shared" si="7"/>
        <v/>
      </c>
    </row>
    <row r="118" spans="1:8" x14ac:dyDescent="0.35">
      <c r="A118" s="96"/>
      <c r="B118" s="231"/>
      <c r="C118" s="232"/>
      <c r="D118" s="232"/>
      <c r="E118" s="232"/>
      <c r="F118" s="233"/>
      <c r="G118" s="120" t="str">
        <f t="shared" si="6"/>
        <v/>
      </c>
      <c r="H118" s="35" t="str">
        <f t="shared" si="7"/>
        <v/>
      </c>
    </row>
    <row r="119" spans="1:8" x14ac:dyDescent="0.35">
      <c r="A119" s="96"/>
      <c r="B119" s="231"/>
      <c r="C119" s="232"/>
      <c r="D119" s="232"/>
      <c r="E119" s="232"/>
      <c r="F119" s="233"/>
      <c r="G119" s="120" t="str">
        <f t="shared" si="6"/>
        <v/>
      </c>
      <c r="H119" s="35" t="str">
        <f t="shared" si="7"/>
        <v/>
      </c>
    </row>
    <row r="120" spans="1:8" x14ac:dyDescent="0.35">
      <c r="A120" s="96"/>
      <c r="B120" s="231"/>
      <c r="C120" s="232"/>
      <c r="D120" s="232"/>
      <c r="E120" s="232"/>
      <c r="F120" s="233"/>
      <c r="G120" s="120" t="str">
        <f t="shared" si="6"/>
        <v/>
      </c>
      <c r="H120" s="35" t="str">
        <f t="shared" si="7"/>
        <v/>
      </c>
    </row>
    <row r="121" spans="1:8" x14ac:dyDescent="0.35">
      <c r="A121" s="96"/>
      <c r="B121" s="231"/>
      <c r="C121" s="232"/>
      <c r="D121" s="232"/>
      <c r="E121" s="232"/>
      <c r="F121" s="233"/>
      <c r="G121" s="120" t="str">
        <f t="shared" si="6"/>
        <v/>
      </c>
      <c r="H121" s="35" t="str">
        <f t="shared" si="7"/>
        <v/>
      </c>
    </row>
    <row r="122" spans="1:8" x14ac:dyDescent="0.35">
      <c r="A122" s="96"/>
      <c r="B122" s="231"/>
      <c r="C122" s="232"/>
      <c r="D122" s="232"/>
      <c r="E122" s="232"/>
      <c r="F122" s="233"/>
      <c r="G122" s="120" t="str">
        <f t="shared" si="6"/>
        <v/>
      </c>
      <c r="H122" s="35" t="str">
        <f t="shared" si="7"/>
        <v/>
      </c>
    </row>
    <row r="123" spans="1:8" x14ac:dyDescent="0.35">
      <c r="A123" s="96"/>
      <c r="B123" s="231"/>
      <c r="C123" s="232"/>
      <c r="D123" s="232"/>
      <c r="E123" s="232"/>
      <c r="F123" s="233"/>
      <c r="G123" s="120" t="str">
        <f t="shared" si="6"/>
        <v/>
      </c>
      <c r="H123" s="35" t="str">
        <f t="shared" si="7"/>
        <v/>
      </c>
    </row>
    <row r="124" spans="1:8" x14ac:dyDescent="0.35">
      <c r="A124" s="96"/>
      <c r="B124" s="231"/>
      <c r="C124" s="232"/>
      <c r="D124" s="232"/>
      <c r="E124" s="232"/>
      <c r="F124" s="233"/>
      <c r="G124" s="120" t="str">
        <f t="shared" si="6"/>
        <v/>
      </c>
      <c r="H124" s="35" t="str">
        <f t="shared" si="7"/>
        <v/>
      </c>
    </row>
    <row r="125" spans="1:8" x14ac:dyDescent="0.35">
      <c r="A125" s="96"/>
      <c r="B125" s="231"/>
      <c r="C125" s="232"/>
      <c r="D125" s="232"/>
      <c r="E125" s="232"/>
      <c r="F125" s="233"/>
      <c r="G125" s="120" t="str">
        <f t="shared" si="6"/>
        <v/>
      </c>
      <c r="H125" s="35" t="str">
        <f t="shared" si="7"/>
        <v/>
      </c>
    </row>
    <row r="126" spans="1:8" x14ac:dyDescent="0.35">
      <c r="A126" s="96"/>
      <c r="B126" s="231"/>
      <c r="C126" s="232"/>
      <c r="D126" s="232"/>
      <c r="E126" s="232"/>
      <c r="F126" s="233"/>
      <c r="G126" s="120" t="str">
        <f t="shared" si="6"/>
        <v/>
      </c>
      <c r="H126" s="35" t="str">
        <f t="shared" si="7"/>
        <v/>
      </c>
    </row>
    <row r="127" spans="1:8" x14ac:dyDescent="0.35">
      <c r="A127" s="96"/>
      <c r="B127" s="231"/>
      <c r="C127" s="232"/>
      <c r="D127" s="232"/>
      <c r="E127" s="232"/>
      <c r="F127" s="233"/>
      <c r="G127" s="120" t="str">
        <f t="shared" si="6"/>
        <v/>
      </c>
      <c r="H127" s="35" t="str">
        <f t="shared" si="7"/>
        <v/>
      </c>
    </row>
    <row r="128" spans="1:8" x14ac:dyDescent="0.35">
      <c r="A128" s="96"/>
      <c r="B128" s="231"/>
      <c r="C128" s="232"/>
      <c r="D128" s="232"/>
      <c r="E128" s="232"/>
      <c r="F128" s="233"/>
      <c r="G128" s="120" t="str">
        <f t="shared" si="6"/>
        <v/>
      </c>
      <c r="H128" s="35" t="str">
        <f t="shared" si="7"/>
        <v/>
      </c>
    </row>
    <row r="129" spans="1:8" x14ac:dyDescent="0.35">
      <c r="A129" s="96"/>
      <c r="B129" s="231"/>
      <c r="C129" s="232"/>
      <c r="D129" s="232"/>
      <c r="E129" s="232"/>
      <c r="F129" s="233"/>
      <c r="G129" s="120" t="str">
        <f t="shared" si="6"/>
        <v/>
      </c>
      <c r="H129" s="35" t="str">
        <f t="shared" si="7"/>
        <v/>
      </c>
    </row>
    <row r="130" spans="1:8" x14ac:dyDescent="0.35">
      <c r="A130" s="96"/>
      <c r="B130" s="231"/>
      <c r="C130" s="232"/>
      <c r="D130" s="232"/>
      <c r="E130" s="232"/>
      <c r="F130" s="233"/>
      <c r="G130" s="120" t="str">
        <f t="shared" si="6"/>
        <v/>
      </c>
      <c r="H130" s="35" t="str">
        <f t="shared" si="7"/>
        <v/>
      </c>
    </row>
    <row r="131" spans="1:8" x14ac:dyDescent="0.35">
      <c r="A131" s="96"/>
      <c r="B131" s="231"/>
      <c r="C131" s="232"/>
      <c r="D131" s="232"/>
      <c r="E131" s="232"/>
      <c r="F131" s="233"/>
      <c r="G131" s="120" t="str">
        <f t="shared" si="6"/>
        <v/>
      </c>
      <c r="H131" s="35" t="str">
        <f t="shared" si="7"/>
        <v/>
      </c>
    </row>
    <row r="132" spans="1:8" x14ac:dyDescent="0.35">
      <c r="A132" s="96"/>
      <c r="B132" s="231"/>
      <c r="C132" s="232"/>
      <c r="D132" s="232"/>
      <c r="E132" s="232"/>
      <c r="F132" s="233"/>
      <c r="G132" s="120" t="str">
        <f t="shared" si="6"/>
        <v/>
      </c>
      <c r="H132" s="35" t="str">
        <f t="shared" si="7"/>
        <v/>
      </c>
    </row>
    <row r="133" spans="1:8" x14ac:dyDescent="0.35">
      <c r="A133" s="96"/>
      <c r="B133" s="231"/>
      <c r="C133" s="232"/>
      <c r="D133" s="232"/>
      <c r="E133" s="232"/>
      <c r="F133" s="233"/>
      <c r="G133" s="120" t="str">
        <f t="shared" si="6"/>
        <v/>
      </c>
      <c r="H133" s="35" t="str">
        <f t="shared" si="7"/>
        <v/>
      </c>
    </row>
    <row r="134" spans="1:8" x14ac:dyDescent="0.35">
      <c r="A134" s="96"/>
      <c r="B134" s="231"/>
      <c r="C134" s="232"/>
      <c r="D134" s="232"/>
      <c r="E134" s="232"/>
      <c r="F134" s="233"/>
      <c r="G134" s="120" t="str">
        <f t="shared" si="6"/>
        <v/>
      </c>
      <c r="H134" s="35" t="str">
        <f t="shared" si="7"/>
        <v/>
      </c>
    </row>
    <row r="135" spans="1:8" x14ac:dyDescent="0.35">
      <c r="A135" s="96"/>
      <c r="B135" s="231"/>
      <c r="C135" s="232"/>
      <c r="D135" s="232"/>
      <c r="E135" s="232"/>
      <c r="F135" s="233"/>
      <c r="G135" s="120" t="str">
        <f t="shared" si="6"/>
        <v/>
      </c>
      <c r="H135" s="35" t="str">
        <f t="shared" si="7"/>
        <v/>
      </c>
    </row>
    <row r="136" spans="1:8" x14ac:dyDescent="0.35">
      <c r="A136" s="230" t="s">
        <v>9</v>
      </c>
      <c r="B136" s="230"/>
      <c r="C136" s="230"/>
      <c r="D136" s="230"/>
      <c r="E136" s="230"/>
      <c r="F136" s="230"/>
      <c r="G136" s="28" t="s">
        <v>26</v>
      </c>
    </row>
    <row r="137" spans="1:8" x14ac:dyDescent="0.35">
      <c r="A137" s="96"/>
      <c r="B137" s="231"/>
      <c r="C137" s="232"/>
      <c r="D137" s="232"/>
      <c r="E137" s="232"/>
      <c r="F137" s="233"/>
      <c r="G137" s="120" t="str">
        <f t="shared" ref="G137:G167" si="8">IF(AND(NOT($G$7=""),NOT(B137="")),$G$7,"")</f>
        <v/>
      </c>
      <c r="H137" s="35" t="str">
        <f t="shared" ref="H137:H167" si="9">IF(OR(G137="Yes",G137="No",G137=""),IF(OR(ISNUMBER(B137),B137=""),IF(AND(OR(G137="Yes",G137="No"),ISNUMBER(B137)),"",IF(AND(B137="",G137=""),"",IF(AND(G137&lt;&gt;"Yes",G137&lt;&gt;"No"),"You have entered a reading without stating if it's estimated or not","You have stated that the reading is/is not estimated, but have not provided a reading"))),"Please input a valid number into reading"),IF(OR(ISNUMBER(B137),B137=""),"Please select either Yes or No in Estimated","Please select either Yes or No in Estimated and enter a valid number into reading"))</f>
        <v/>
      </c>
    </row>
    <row r="138" spans="1:8" x14ac:dyDescent="0.35">
      <c r="A138" s="96"/>
      <c r="B138" s="231"/>
      <c r="C138" s="232"/>
      <c r="D138" s="232"/>
      <c r="E138" s="232"/>
      <c r="F138" s="233"/>
      <c r="G138" s="120" t="str">
        <f t="shared" si="8"/>
        <v/>
      </c>
      <c r="H138" s="35" t="str">
        <f t="shared" si="9"/>
        <v/>
      </c>
    </row>
    <row r="139" spans="1:8" x14ac:dyDescent="0.35">
      <c r="A139" s="96"/>
      <c r="B139" s="231"/>
      <c r="C139" s="232"/>
      <c r="D139" s="232"/>
      <c r="E139" s="232"/>
      <c r="F139" s="233"/>
      <c r="G139" s="120" t="str">
        <f t="shared" si="8"/>
        <v/>
      </c>
      <c r="H139" s="35" t="str">
        <f t="shared" si="9"/>
        <v/>
      </c>
    </row>
    <row r="140" spans="1:8" x14ac:dyDescent="0.35">
      <c r="A140" s="96"/>
      <c r="B140" s="231"/>
      <c r="C140" s="232"/>
      <c r="D140" s="232"/>
      <c r="E140" s="232"/>
      <c r="F140" s="233"/>
      <c r="G140" s="120" t="str">
        <f t="shared" si="8"/>
        <v/>
      </c>
      <c r="H140" s="35" t="str">
        <f t="shared" si="9"/>
        <v/>
      </c>
    </row>
    <row r="141" spans="1:8" x14ac:dyDescent="0.35">
      <c r="A141" s="96"/>
      <c r="B141" s="231"/>
      <c r="C141" s="232"/>
      <c r="D141" s="232"/>
      <c r="E141" s="232"/>
      <c r="F141" s="233"/>
      <c r="G141" s="120" t="str">
        <f t="shared" si="8"/>
        <v/>
      </c>
      <c r="H141" s="35" t="str">
        <f t="shared" si="9"/>
        <v/>
      </c>
    </row>
    <row r="142" spans="1:8" x14ac:dyDescent="0.35">
      <c r="A142" s="96"/>
      <c r="B142" s="231"/>
      <c r="C142" s="232"/>
      <c r="D142" s="232"/>
      <c r="E142" s="232"/>
      <c r="F142" s="233"/>
      <c r="G142" s="120" t="str">
        <f t="shared" si="8"/>
        <v/>
      </c>
      <c r="H142" s="35" t="str">
        <f t="shared" si="9"/>
        <v/>
      </c>
    </row>
    <row r="143" spans="1:8" x14ac:dyDescent="0.35">
      <c r="A143" s="96"/>
      <c r="B143" s="231"/>
      <c r="C143" s="232"/>
      <c r="D143" s="232"/>
      <c r="E143" s="232"/>
      <c r="F143" s="233"/>
      <c r="G143" s="120" t="str">
        <f t="shared" si="8"/>
        <v/>
      </c>
      <c r="H143" s="35" t="str">
        <f t="shared" si="9"/>
        <v/>
      </c>
    </row>
    <row r="144" spans="1:8" x14ac:dyDescent="0.35">
      <c r="A144" s="96"/>
      <c r="B144" s="231"/>
      <c r="C144" s="232"/>
      <c r="D144" s="232"/>
      <c r="E144" s="232"/>
      <c r="F144" s="233"/>
      <c r="G144" s="120" t="str">
        <f t="shared" si="8"/>
        <v/>
      </c>
      <c r="H144" s="35" t="str">
        <f t="shared" si="9"/>
        <v/>
      </c>
    </row>
    <row r="145" spans="1:8" x14ac:dyDescent="0.35">
      <c r="A145" s="96"/>
      <c r="B145" s="231"/>
      <c r="C145" s="232"/>
      <c r="D145" s="232"/>
      <c r="E145" s="232"/>
      <c r="F145" s="233"/>
      <c r="G145" s="120" t="str">
        <f t="shared" si="8"/>
        <v/>
      </c>
      <c r="H145" s="35" t="str">
        <f t="shared" si="9"/>
        <v/>
      </c>
    </row>
    <row r="146" spans="1:8" x14ac:dyDescent="0.35">
      <c r="A146" s="96"/>
      <c r="B146" s="231"/>
      <c r="C146" s="232"/>
      <c r="D146" s="232"/>
      <c r="E146" s="232"/>
      <c r="F146" s="233"/>
      <c r="G146" s="120" t="str">
        <f t="shared" si="8"/>
        <v/>
      </c>
      <c r="H146" s="35" t="str">
        <f t="shared" si="9"/>
        <v/>
      </c>
    </row>
    <row r="147" spans="1:8" x14ac:dyDescent="0.35">
      <c r="A147" s="96"/>
      <c r="B147" s="231"/>
      <c r="C147" s="232"/>
      <c r="D147" s="232"/>
      <c r="E147" s="232"/>
      <c r="F147" s="233"/>
      <c r="G147" s="120" t="str">
        <f t="shared" si="8"/>
        <v/>
      </c>
      <c r="H147" s="35" t="str">
        <f t="shared" si="9"/>
        <v/>
      </c>
    </row>
    <row r="148" spans="1:8" x14ac:dyDescent="0.35">
      <c r="A148" s="96"/>
      <c r="B148" s="231"/>
      <c r="C148" s="232"/>
      <c r="D148" s="232"/>
      <c r="E148" s="232"/>
      <c r="F148" s="233"/>
      <c r="G148" s="120" t="str">
        <f t="shared" si="8"/>
        <v/>
      </c>
      <c r="H148" s="35" t="str">
        <f t="shared" si="9"/>
        <v/>
      </c>
    </row>
    <row r="149" spans="1:8" x14ac:dyDescent="0.35">
      <c r="A149" s="96"/>
      <c r="B149" s="231"/>
      <c r="C149" s="232"/>
      <c r="D149" s="232"/>
      <c r="E149" s="232"/>
      <c r="F149" s="233"/>
      <c r="G149" s="120" t="str">
        <f t="shared" si="8"/>
        <v/>
      </c>
      <c r="H149" s="35" t="str">
        <f t="shared" si="9"/>
        <v/>
      </c>
    </row>
    <row r="150" spans="1:8" x14ac:dyDescent="0.35">
      <c r="A150" s="96"/>
      <c r="B150" s="231"/>
      <c r="C150" s="232"/>
      <c r="D150" s="232"/>
      <c r="E150" s="232"/>
      <c r="F150" s="233"/>
      <c r="G150" s="120" t="str">
        <f t="shared" si="8"/>
        <v/>
      </c>
      <c r="H150" s="35" t="str">
        <f t="shared" si="9"/>
        <v/>
      </c>
    </row>
    <row r="151" spans="1:8" x14ac:dyDescent="0.35">
      <c r="A151" s="96"/>
      <c r="B151" s="231"/>
      <c r="C151" s="232"/>
      <c r="D151" s="232"/>
      <c r="E151" s="232"/>
      <c r="F151" s="233"/>
      <c r="G151" s="120" t="str">
        <f t="shared" si="8"/>
        <v/>
      </c>
      <c r="H151" s="35" t="str">
        <f t="shared" si="9"/>
        <v/>
      </c>
    </row>
    <row r="152" spans="1:8" x14ac:dyDescent="0.35">
      <c r="A152" s="96"/>
      <c r="B152" s="231"/>
      <c r="C152" s="232"/>
      <c r="D152" s="232"/>
      <c r="E152" s="232"/>
      <c r="F152" s="233"/>
      <c r="G152" s="120" t="str">
        <f t="shared" si="8"/>
        <v/>
      </c>
      <c r="H152" s="35" t="str">
        <f t="shared" si="9"/>
        <v/>
      </c>
    </row>
    <row r="153" spans="1:8" x14ac:dyDescent="0.35">
      <c r="A153" s="96"/>
      <c r="B153" s="231"/>
      <c r="C153" s="232"/>
      <c r="D153" s="232"/>
      <c r="E153" s="232"/>
      <c r="F153" s="233"/>
      <c r="G153" s="120" t="str">
        <f t="shared" si="8"/>
        <v/>
      </c>
      <c r="H153" s="35" t="str">
        <f t="shared" si="9"/>
        <v/>
      </c>
    </row>
    <row r="154" spans="1:8" x14ac:dyDescent="0.35">
      <c r="A154" s="96"/>
      <c r="B154" s="231"/>
      <c r="C154" s="232"/>
      <c r="D154" s="232"/>
      <c r="E154" s="232"/>
      <c r="F154" s="233"/>
      <c r="G154" s="120" t="str">
        <f t="shared" si="8"/>
        <v/>
      </c>
      <c r="H154" s="35" t="str">
        <f t="shared" si="9"/>
        <v/>
      </c>
    </row>
    <row r="155" spans="1:8" x14ac:dyDescent="0.35">
      <c r="A155" s="96"/>
      <c r="B155" s="231"/>
      <c r="C155" s="232"/>
      <c r="D155" s="232"/>
      <c r="E155" s="232"/>
      <c r="F155" s="233"/>
      <c r="G155" s="120" t="str">
        <f t="shared" si="8"/>
        <v/>
      </c>
      <c r="H155" s="35" t="str">
        <f t="shared" si="9"/>
        <v/>
      </c>
    </row>
    <row r="156" spans="1:8" x14ac:dyDescent="0.35">
      <c r="A156" s="96"/>
      <c r="B156" s="231"/>
      <c r="C156" s="232"/>
      <c r="D156" s="232"/>
      <c r="E156" s="232"/>
      <c r="F156" s="233"/>
      <c r="G156" s="120" t="str">
        <f t="shared" si="8"/>
        <v/>
      </c>
      <c r="H156" s="35" t="str">
        <f t="shared" si="9"/>
        <v/>
      </c>
    </row>
    <row r="157" spans="1:8" x14ac:dyDescent="0.35">
      <c r="A157" s="96"/>
      <c r="B157" s="231"/>
      <c r="C157" s="232"/>
      <c r="D157" s="232"/>
      <c r="E157" s="232"/>
      <c r="F157" s="233"/>
      <c r="G157" s="120" t="str">
        <f t="shared" si="8"/>
        <v/>
      </c>
      <c r="H157" s="35" t="str">
        <f t="shared" si="9"/>
        <v/>
      </c>
    </row>
    <row r="158" spans="1:8" x14ac:dyDescent="0.35">
      <c r="A158" s="96"/>
      <c r="B158" s="231"/>
      <c r="C158" s="232"/>
      <c r="D158" s="232"/>
      <c r="E158" s="232"/>
      <c r="F158" s="233"/>
      <c r="G158" s="120" t="str">
        <f t="shared" si="8"/>
        <v/>
      </c>
      <c r="H158" s="35" t="str">
        <f t="shared" si="9"/>
        <v/>
      </c>
    </row>
    <row r="159" spans="1:8" x14ac:dyDescent="0.35">
      <c r="A159" s="96"/>
      <c r="B159" s="231"/>
      <c r="C159" s="232"/>
      <c r="D159" s="232"/>
      <c r="E159" s="232"/>
      <c r="F159" s="233"/>
      <c r="G159" s="120" t="str">
        <f t="shared" si="8"/>
        <v/>
      </c>
      <c r="H159" s="35" t="str">
        <f t="shared" si="9"/>
        <v/>
      </c>
    </row>
    <row r="160" spans="1:8" x14ac:dyDescent="0.35">
      <c r="A160" s="96"/>
      <c r="B160" s="231"/>
      <c r="C160" s="232"/>
      <c r="D160" s="232"/>
      <c r="E160" s="232"/>
      <c r="F160" s="233"/>
      <c r="G160" s="120" t="str">
        <f t="shared" si="8"/>
        <v/>
      </c>
      <c r="H160" s="35" t="str">
        <f t="shared" si="9"/>
        <v/>
      </c>
    </row>
    <row r="161" spans="1:8" x14ac:dyDescent="0.35">
      <c r="A161" s="96"/>
      <c r="B161" s="231"/>
      <c r="C161" s="232"/>
      <c r="D161" s="232"/>
      <c r="E161" s="232"/>
      <c r="F161" s="233"/>
      <c r="G161" s="120" t="str">
        <f t="shared" si="8"/>
        <v/>
      </c>
      <c r="H161" s="35" t="str">
        <f t="shared" si="9"/>
        <v/>
      </c>
    </row>
    <row r="162" spans="1:8" x14ac:dyDescent="0.35">
      <c r="A162" s="96"/>
      <c r="B162" s="231"/>
      <c r="C162" s="232"/>
      <c r="D162" s="232"/>
      <c r="E162" s="232"/>
      <c r="F162" s="233"/>
      <c r="G162" s="120" t="str">
        <f t="shared" si="8"/>
        <v/>
      </c>
      <c r="H162" s="35" t="str">
        <f t="shared" si="9"/>
        <v/>
      </c>
    </row>
    <row r="163" spans="1:8" x14ac:dyDescent="0.35">
      <c r="A163" s="96"/>
      <c r="B163" s="231"/>
      <c r="C163" s="232"/>
      <c r="D163" s="232"/>
      <c r="E163" s="232"/>
      <c r="F163" s="233"/>
      <c r="G163" s="120" t="str">
        <f t="shared" si="8"/>
        <v/>
      </c>
      <c r="H163" s="35" t="str">
        <f t="shared" si="9"/>
        <v/>
      </c>
    </row>
    <row r="164" spans="1:8" x14ac:dyDescent="0.35">
      <c r="A164" s="96"/>
      <c r="B164" s="231"/>
      <c r="C164" s="232"/>
      <c r="D164" s="232"/>
      <c r="E164" s="232"/>
      <c r="F164" s="233"/>
      <c r="G164" s="120" t="str">
        <f t="shared" si="8"/>
        <v/>
      </c>
      <c r="H164" s="35" t="str">
        <f t="shared" si="9"/>
        <v/>
      </c>
    </row>
    <row r="165" spans="1:8" x14ac:dyDescent="0.35">
      <c r="A165" s="96"/>
      <c r="B165" s="231"/>
      <c r="C165" s="232"/>
      <c r="D165" s="232"/>
      <c r="E165" s="232"/>
      <c r="F165" s="233"/>
      <c r="G165" s="120" t="str">
        <f t="shared" si="8"/>
        <v/>
      </c>
      <c r="H165" s="35" t="str">
        <f t="shared" si="9"/>
        <v/>
      </c>
    </row>
    <row r="166" spans="1:8" x14ac:dyDescent="0.35">
      <c r="A166" s="96"/>
      <c r="B166" s="231"/>
      <c r="C166" s="232"/>
      <c r="D166" s="232"/>
      <c r="E166" s="232"/>
      <c r="F166" s="233"/>
      <c r="G166" s="120" t="str">
        <f t="shared" si="8"/>
        <v/>
      </c>
      <c r="H166" s="35" t="str">
        <f t="shared" si="9"/>
        <v/>
      </c>
    </row>
    <row r="167" spans="1:8" x14ac:dyDescent="0.35">
      <c r="A167" s="96"/>
      <c r="B167" s="231"/>
      <c r="C167" s="232"/>
      <c r="D167" s="232"/>
      <c r="E167" s="232"/>
      <c r="F167" s="233"/>
      <c r="G167" s="120" t="str">
        <f t="shared" si="8"/>
        <v/>
      </c>
      <c r="H167" s="35" t="str">
        <f t="shared" si="9"/>
        <v/>
      </c>
    </row>
    <row r="168" spans="1:8" x14ac:dyDescent="0.35">
      <c r="A168" s="230" t="s">
        <v>10</v>
      </c>
      <c r="B168" s="230"/>
      <c r="C168" s="230"/>
      <c r="D168" s="230"/>
      <c r="E168" s="230"/>
      <c r="F168" s="230"/>
      <c r="G168" s="28" t="s">
        <v>26</v>
      </c>
    </row>
    <row r="169" spans="1:8" x14ac:dyDescent="0.35">
      <c r="A169" s="96"/>
      <c r="B169" s="231"/>
      <c r="C169" s="232"/>
      <c r="D169" s="232"/>
      <c r="E169" s="232"/>
      <c r="F169" s="233"/>
      <c r="G169" s="122" t="str">
        <f t="shared" ref="G169:G199" si="10">IF(AND(NOT($G$7=""),NOT(B169="")),$G$7,"")</f>
        <v/>
      </c>
      <c r="H169" s="35" t="str">
        <f t="shared" ref="H169:H199" si="11">IF(OR(G169="Yes",G169="No",G169=""),IF(OR(ISNUMBER(B169),B169=""),IF(AND(OR(G169="Yes",G169="No"),ISNUMBER(B169)),"",IF(AND(B169="",G169=""),"",IF(AND(G169&lt;&gt;"Yes",G169&lt;&gt;"No"),"You have entered a reading without stating if it's estimated or not","You have stated that the reading is/is not estimated, but have not provided a reading"))),"Please input a valid number into reading"),IF(OR(ISNUMBER(B169),B169=""),"Please select either Yes or No in Estimated","Please select either Yes or No in Estimated and enter a valid number into reading"))</f>
        <v/>
      </c>
    </row>
    <row r="170" spans="1:8" x14ac:dyDescent="0.35">
      <c r="A170" s="96"/>
      <c r="B170" s="231"/>
      <c r="C170" s="232"/>
      <c r="D170" s="232"/>
      <c r="E170" s="232"/>
      <c r="F170" s="233"/>
      <c r="G170" s="122" t="str">
        <f t="shared" si="10"/>
        <v/>
      </c>
      <c r="H170" s="35" t="str">
        <f t="shared" si="11"/>
        <v/>
      </c>
    </row>
    <row r="171" spans="1:8" x14ac:dyDescent="0.35">
      <c r="A171" s="96"/>
      <c r="B171" s="231"/>
      <c r="C171" s="232"/>
      <c r="D171" s="232"/>
      <c r="E171" s="232"/>
      <c r="F171" s="233"/>
      <c r="G171" s="122" t="str">
        <f t="shared" si="10"/>
        <v/>
      </c>
      <c r="H171" s="35" t="str">
        <f t="shared" si="11"/>
        <v/>
      </c>
    </row>
    <row r="172" spans="1:8" x14ac:dyDescent="0.35">
      <c r="A172" s="96"/>
      <c r="B172" s="231"/>
      <c r="C172" s="232"/>
      <c r="D172" s="232"/>
      <c r="E172" s="232"/>
      <c r="F172" s="233"/>
      <c r="G172" s="122" t="str">
        <f t="shared" si="10"/>
        <v/>
      </c>
      <c r="H172" s="35" t="str">
        <f t="shared" si="11"/>
        <v/>
      </c>
    </row>
    <row r="173" spans="1:8" x14ac:dyDescent="0.35">
      <c r="A173" s="96"/>
      <c r="B173" s="231"/>
      <c r="C173" s="232"/>
      <c r="D173" s="232"/>
      <c r="E173" s="232"/>
      <c r="F173" s="233"/>
      <c r="G173" s="122" t="str">
        <f t="shared" si="10"/>
        <v/>
      </c>
      <c r="H173" s="35" t="str">
        <f t="shared" si="11"/>
        <v/>
      </c>
    </row>
    <row r="174" spans="1:8" x14ac:dyDescent="0.35">
      <c r="A174" s="96"/>
      <c r="B174" s="231"/>
      <c r="C174" s="232"/>
      <c r="D174" s="232"/>
      <c r="E174" s="232"/>
      <c r="F174" s="233"/>
      <c r="G174" s="122" t="str">
        <f t="shared" si="10"/>
        <v/>
      </c>
      <c r="H174" s="35" t="str">
        <f t="shared" si="11"/>
        <v/>
      </c>
    </row>
    <row r="175" spans="1:8" x14ac:dyDescent="0.35">
      <c r="A175" s="96"/>
      <c r="B175" s="231"/>
      <c r="C175" s="232"/>
      <c r="D175" s="232"/>
      <c r="E175" s="232"/>
      <c r="F175" s="233"/>
      <c r="G175" s="122" t="str">
        <f t="shared" si="10"/>
        <v/>
      </c>
      <c r="H175" s="35" t="str">
        <f t="shared" si="11"/>
        <v/>
      </c>
    </row>
    <row r="176" spans="1:8" x14ac:dyDescent="0.35">
      <c r="A176" s="96"/>
      <c r="B176" s="231"/>
      <c r="C176" s="232"/>
      <c r="D176" s="232"/>
      <c r="E176" s="232"/>
      <c r="F176" s="233"/>
      <c r="G176" s="122" t="str">
        <f t="shared" si="10"/>
        <v/>
      </c>
      <c r="H176" s="35" t="str">
        <f t="shared" si="11"/>
        <v/>
      </c>
    </row>
    <row r="177" spans="1:8" x14ac:dyDescent="0.35">
      <c r="A177" s="96"/>
      <c r="B177" s="231"/>
      <c r="C177" s="232"/>
      <c r="D177" s="232"/>
      <c r="E177" s="232"/>
      <c r="F177" s="233"/>
      <c r="G177" s="122" t="str">
        <f t="shared" si="10"/>
        <v/>
      </c>
      <c r="H177" s="35" t="str">
        <f t="shared" si="11"/>
        <v/>
      </c>
    </row>
    <row r="178" spans="1:8" x14ac:dyDescent="0.35">
      <c r="A178" s="96"/>
      <c r="B178" s="231"/>
      <c r="C178" s="232"/>
      <c r="D178" s="232"/>
      <c r="E178" s="232"/>
      <c r="F178" s="233"/>
      <c r="G178" s="122" t="str">
        <f t="shared" si="10"/>
        <v/>
      </c>
      <c r="H178" s="35" t="str">
        <f t="shared" si="11"/>
        <v/>
      </c>
    </row>
    <row r="179" spans="1:8" x14ac:dyDescent="0.35">
      <c r="A179" s="96"/>
      <c r="B179" s="231"/>
      <c r="C179" s="232"/>
      <c r="D179" s="232"/>
      <c r="E179" s="232"/>
      <c r="F179" s="233"/>
      <c r="G179" s="122" t="str">
        <f t="shared" si="10"/>
        <v/>
      </c>
      <c r="H179" s="35" t="str">
        <f t="shared" si="11"/>
        <v/>
      </c>
    </row>
    <row r="180" spans="1:8" x14ac:dyDescent="0.35">
      <c r="A180" s="96"/>
      <c r="B180" s="231"/>
      <c r="C180" s="232"/>
      <c r="D180" s="232"/>
      <c r="E180" s="232"/>
      <c r="F180" s="233"/>
      <c r="G180" s="122" t="str">
        <f t="shared" si="10"/>
        <v/>
      </c>
      <c r="H180" s="35" t="str">
        <f t="shared" si="11"/>
        <v/>
      </c>
    </row>
    <row r="181" spans="1:8" x14ac:dyDescent="0.35">
      <c r="A181" s="96"/>
      <c r="B181" s="231"/>
      <c r="C181" s="232"/>
      <c r="D181" s="232"/>
      <c r="E181" s="232"/>
      <c r="F181" s="233"/>
      <c r="G181" s="122" t="str">
        <f t="shared" si="10"/>
        <v/>
      </c>
      <c r="H181" s="35" t="str">
        <f t="shared" si="11"/>
        <v/>
      </c>
    </row>
    <row r="182" spans="1:8" x14ac:dyDescent="0.35">
      <c r="A182" s="96"/>
      <c r="B182" s="231"/>
      <c r="C182" s="232"/>
      <c r="D182" s="232"/>
      <c r="E182" s="232"/>
      <c r="F182" s="233"/>
      <c r="G182" s="122" t="str">
        <f t="shared" si="10"/>
        <v/>
      </c>
      <c r="H182" s="35" t="str">
        <f t="shared" si="11"/>
        <v/>
      </c>
    </row>
    <row r="183" spans="1:8" x14ac:dyDescent="0.35">
      <c r="A183" s="96"/>
      <c r="B183" s="231"/>
      <c r="C183" s="232"/>
      <c r="D183" s="232"/>
      <c r="E183" s="232"/>
      <c r="F183" s="233"/>
      <c r="G183" s="122" t="str">
        <f t="shared" si="10"/>
        <v/>
      </c>
      <c r="H183" s="35" t="str">
        <f t="shared" si="11"/>
        <v/>
      </c>
    </row>
    <row r="184" spans="1:8" x14ac:dyDescent="0.35">
      <c r="A184" s="96"/>
      <c r="B184" s="231"/>
      <c r="C184" s="232"/>
      <c r="D184" s="232"/>
      <c r="E184" s="232"/>
      <c r="F184" s="233"/>
      <c r="G184" s="122" t="str">
        <f t="shared" si="10"/>
        <v/>
      </c>
      <c r="H184" s="35" t="str">
        <f t="shared" si="11"/>
        <v/>
      </c>
    </row>
    <row r="185" spans="1:8" x14ac:dyDescent="0.35">
      <c r="A185" s="96"/>
      <c r="B185" s="231"/>
      <c r="C185" s="232"/>
      <c r="D185" s="232"/>
      <c r="E185" s="232"/>
      <c r="F185" s="233"/>
      <c r="G185" s="122" t="str">
        <f t="shared" si="10"/>
        <v/>
      </c>
      <c r="H185" s="35" t="str">
        <f t="shared" si="11"/>
        <v/>
      </c>
    </row>
    <row r="186" spans="1:8" x14ac:dyDescent="0.35">
      <c r="A186" s="96"/>
      <c r="B186" s="231"/>
      <c r="C186" s="232"/>
      <c r="D186" s="232"/>
      <c r="E186" s="232"/>
      <c r="F186" s="233"/>
      <c r="G186" s="122" t="str">
        <f t="shared" si="10"/>
        <v/>
      </c>
      <c r="H186" s="35" t="str">
        <f t="shared" si="11"/>
        <v/>
      </c>
    </row>
    <row r="187" spans="1:8" x14ac:dyDescent="0.35">
      <c r="A187" s="96"/>
      <c r="B187" s="231"/>
      <c r="C187" s="232"/>
      <c r="D187" s="232"/>
      <c r="E187" s="232"/>
      <c r="F187" s="233"/>
      <c r="G187" s="122" t="str">
        <f t="shared" si="10"/>
        <v/>
      </c>
      <c r="H187" s="35" t="str">
        <f t="shared" si="11"/>
        <v/>
      </c>
    </row>
    <row r="188" spans="1:8" x14ac:dyDescent="0.35">
      <c r="A188" s="96"/>
      <c r="B188" s="231"/>
      <c r="C188" s="232"/>
      <c r="D188" s="232"/>
      <c r="E188" s="232"/>
      <c r="F188" s="233"/>
      <c r="G188" s="122" t="str">
        <f t="shared" si="10"/>
        <v/>
      </c>
      <c r="H188" s="35" t="str">
        <f t="shared" si="11"/>
        <v/>
      </c>
    </row>
    <row r="189" spans="1:8" x14ac:dyDescent="0.35">
      <c r="A189" s="96"/>
      <c r="B189" s="231"/>
      <c r="C189" s="232"/>
      <c r="D189" s="232"/>
      <c r="E189" s="232"/>
      <c r="F189" s="233"/>
      <c r="G189" s="122" t="str">
        <f t="shared" si="10"/>
        <v/>
      </c>
      <c r="H189" s="35" t="str">
        <f t="shared" si="11"/>
        <v/>
      </c>
    </row>
    <row r="190" spans="1:8" x14ac:dyDescent="0.35">
      <c r="A190" s="96"/>
      <c r="B190" s="231"/>
      <c r="C190" s="232"/>
      <c r="D190" s="232"/>
      <c r="E190" s="232"/>
      <c r="F190" s="233"/>
      <c r="G190" s="122" t="str">
        <f t="shared" si="10"/>
        <v/>
      </c>
      <c r="H190" s="35" t="str">
        <f t="shared" si="11"/>
        <v/>
      </c>
    </row>
    <row r="191" spans="1:8" x14ac:dyDescent="0.35">
      <c r="A191" s="96"/>
      <c r="B191" s="231"/>
      <c r="C191" s="232"/>
      <c r="D191" s="232"/>
      <c r="E191" s="232"/>
      <c r="F191" s="233"/>
      <c r="G191" s="122" t="str">
        <f t="shared" si="10"/>
        <v/>
      </c>
      <c r="H191" s="35" t="str">
        <f t="shared" si="11"/>
        <v/>
      </c>
    </row>
    <row r="192" spans="1:8" x14ac:dyDescent="0.35">
      <c r="A192" s="96"/>
      <c r="B192" s="231"/>
      <c r="C192" s="232"/>
      <c r="D192" s="232"/>
      <c r="E192" s="232"/>
      <c r="F192" s="233"/>
      <c r="G192" s="122" t="str">
        <f t="shared" si="10"/>
        <v/>
      </c>
      <c r="H192" s="35" t="str">
        <f t="shared" si="11"/>
        <v/>
      </c>
    </row>
    <row r="193" spans="1:8" x14ac:dyDescent="0.35">
      <c r="A193" s="96"/>
      <c r="B193" s="231"/>
      <c r="C193" s="232"/>
      <c r="D193" s="232"/>
      <c r="E193" s="232"/>
      <c r="F193" s="233"/>
      <c r="G193" s="122" t="str">
        <f t="shared" si="10"/>
        <v/>
      </c>
      <c r="H193" s="35" t="str">
        <f t="shared" si="11"/>
        <v/>
      </c>
    </row>
    <row r="194" spans="1:8" x14ac:dyDescent="0.35">
      <c r="A194" s="96"/>
      <c r="B194" s="231"/>
      <c r="C194" s="232"/>
      <c r="D194" s="232"/>
      <c r="E194" s="232"/>
      <c r="F194" s="233"/>
      <c r="G194" s="122" t="str">
        <f t="shared" si="10"/>
        <v/>
      </c>
      <c r="H194" s="35" t="str">
        <f t="shared" si="11"/>
        <v/>
      </c>
    </row>
    <row r="195" spans="1:8" x14ac:dyDescent="0.35">
      <c r="A195" s="96"/>
      <c r="B195" s="231"/>
      <c r="C195" s="232"/>
      <c r="D195" s="232"/>
      <c r="E195" s="232"/>
      <c r="F195" s="233"/>
      <c r="G195" s="122" t="str">
        <f t="shared" si="10"/>
        <v/>
      </c>
      <c r="H195" s="35" t="str">
        <f t="shared" si="11"/>
        <v/>
      </c>
    </row>
    <row r="196" spans="1:8" x14ac:dyDescent="0.35">
      <c r="A196" s="96"/>
      <c r="B196" s="231"/>
      <c r="C196" s="232"/>
      <c r="D196" s="232"/>
      <c r="E196" s="232"/>
      <c r="F196" s="233"/>
      <c r="G196" s="122" t="str">
        <f t="shared" si="10"/>
        <v/>
      </c>
      <c r="H196" s="35" t="str">
        <f t="shared" si="11"/>
        <v/>
      </c>
    </row>
    <row r="197" spans="1:8" x14ac:dyDescent="0.35">
      <c r="A197" s="96"/>
      <c r="B197" s="231"/>
      <c r="C197" s="232"/>
      <c r="D197" s="232"/>
      <c r="E197" s="232"/>
      <c r="F197" s="233"/>
      <c r="G197" s="122" t="str">
        <f t="shared" si="10"/>
        <v/>
      </c>
      <c r="H197" s="35" t="str">
        <f t="shared" si="11"/>
        <v/>
      </c>
    </row>
    <row r="198" spans="1:8" x14ac:dyDescent="0.35">
      <c r="A198" s="96"/>
      <c r="B198" s="231"/>
      <c r="C198" s="232"/>
      <c r="D198" s="232"/>
      <c r="E198" s="232"/>
      <c r="F198" s="233"/>
      <c r="G198" s="122" t="str">
        <f t="shared" si="10"/>
        <v/>
      </c>
      <c r="H198" s="35" t="str">
        <f t="shared" si="11"/>
        <v/>
      </c>
    </row>
    <row r="199" spans="1:8" x14ac:dyDescent="0.35">
      <c r="A199" s="96"/>
      <c r="B199" s="231"/>
      <c r="C199" s="232"/>
      <c r="D199" s="232"/>
      <c r="E199" s="232"/>
      <c r="F199" s="233"/>
      <c r="G199" s="122" t="str">
        <f t="shared" si="10"/>
        <v/>
      </c>
      <c r="H199" s="35" t="str">
        <f t="shared" si="11"/>
        <v/>
      </c>
    </row>
    <row r="200" spans="1:8" x14ac:dyDescent="0.35">
      <c r="A200" s="230" t="s">
        <v>11</v>
      </c>
      <c r="B200" s="230"/>
      <c r="C200" s="230"/>
      <c r="D200" s="230"/>
      <c r="E200" s="230"/>
      <c r="F200" s="230"/>
      <c r="G200" s="28" t="s">
        <v>26</v>
      </c>
    </row>
    <row r="201" spans="1:8" x14ac:dyDescent="0.35">
      <c r="A201" s="96"/>
      <c r="B201" s="231"/>
      <c r="C201" s="232"/>
      <c r="D201" s="232"/>
      <c r="E201" s="232"/>
      <c r="F201" s="233"/>
      <c r="G201" s="120" t="str">
        <f t="shared" ref="G201:G231" si="12">IF(AND(NOT($G$7=""),NOT(B201="")),$G$7,"")</f>
        <v/>
      </c>
      <c r="H201" s="35" t="str">
        <f t="shared" ref="H201:H231" si="13">IF(OR(G201="Yes",G201="No",G201=""),IF(OR(ISNUMBER(B201),B201=""),IF(AND(OR(G201="Yes",G201="No"),ISNUMBER(B201)),"",IF(AND(B201="",G201=""),"",IF(AND(G201&lt;&gt;"Yes",G201&lt;&gt;"No"),"You have entered a reading without stating if it's estimated or not","You have stated that the reading is/is not estimated, but have not provided a reading"))),"Please input a valid number into reading"),IF(OR(ISNUMBER(B201),B201=""),"Please select either Yes or No in Estimated","Please select either Yes or No in Estimated and enter a valid number into reading"))</f>
        <v/>
      </c>
    </row>
    <row r="202" spans="1:8" x14ac:dyDescent="0.35">
      <c r="A202" s="96"/>
      <c r="B202" s="231"/>
      <c r="C202" s="232"/>
      <c r="D202" s="232"/>
      <c r="E202" s="232"/>
      <c r="F202" s="233"/>
      <c r="G202" s="120" t="str">
        <f t="shared" si="12"/>
        <v/>
      </c>
      <c r="H202" s="35" t="str">
        <f t="shared" si="13"/>
        <v/>
      </c>
    </row>
    <row r="203" spans="1:8" x14ac:dyDescent="0.35">
      <c r="A203" s="96"/>
      <c r="B203" s="231"/>
      <c r="C203" s="232"/>
      <c r="D203" s="232"/>
      <c r="E203" s="232"/>
      <c r="F203" s="233"/>
      <c r="G203" s="120" t="str">
        <f t="shared" si="12"/>
        <v/>
      </c>
      <c r="H203" s="35" t="str">
        <f t="shared" si="13"/>
        <v/>
      </c>
    </row>
    <row r="204" spans="1:8" x14ac:dyDescent="0.35">
      <c r="A204" s="96"/>
      <c r="B204" s="231"/>
      <c r="C204" s="232"/>
      <c r="D204" s="232"/>
      <c r="E204" s="232"/>
      <c r="F204" s="233"/>
      <c r="G204" s="120" t="str">
        <f t="shared" si="12"/>
        <v/>
      </c>
      <c r="H204" s="35" t="str">
        <f t="shared" si="13"/>
        <v/>
      </c>
    </row>
    <row r="205" spans="1:8" x14ac:dyDescent="0.35">
      <c r="A205" s="96"/>
      <c r="B205" s="231"/>
      <c r="C205" s="232"/>
      <c r="D205" s="232"/>
      <c r="E205" s="232"/>
      <c r="F205" s="233"/>
      <c r="G205" s="120" t="str">
        <f t="shared" si="12"/>
        <v/>
      </c>
      <c r="H205" s="35" t="str">
        <f t="shared" si="13"/>
        <v/>
      </c>
    </row>
    <row r="206" spans="1:8" x14ac:dyDescent="0.35">
      <c r="A206" s="96"/>
      <c r="B206" s="231"/>
      <c r="C206" s="232"/>
      <c r="D206" s="232"/>
      <c r="E206" s="232"/>
      <c r="F206" s="233"/>
      <c r="G206" s="120" t="str">
        <f t="shared" si="12"/>
        <v/>
      </c>
      <c r="H206" s="35" t="str">
        <f t="shared" si="13"/>
        <v/>
      </c>
    </row>
    <row r="207" spans="1:8" x14ac:dyDescent="0.35">
      <c r="A207" s="96"/>
      <c r="B207" s="231"/>
      <c r="C207" s="232"/>
      <c r="D207" s="232"/>
      <c r="E207" s="232"/>
      <c r="F207" s="233"/>
      <c r="G207" s="120" t="str">
        <f t="shared" si="12"/>
        <v/>
      </c>
      <c r="H207" s="35" t="str">
        <f t="shared" si="13"/>
        <v/>
      </c>
    </row>
    <row r="208" spans="1:8" x14ac:dyDescent="0.35">
      <c r="A208" s="96"/>
      <c r="B208" s="231"/>
      <c r="C208" s="232"/>
      <c r="D208" s="232"/>
      <c r="E208" s="232"/>
      <c r="F208" s="233"/>
      <c r="G208" s="120" t="str">
        <f t="shared" si="12"/>
        <v/>
      </c>
      <c r="H208" s="35" t="str">
        <f t="shared" si="13"/>
        <v/>
      </c>
    </row>
    <row r="209" spans="1:8" x14ac:dyDescent="0.35">
      <c r="A209" s="96"/>
      <c r="B209" s="231"/>
      <c r="C209" s="232"/>
      <c r="D209" s="232"/>
      <c r="E209" s="232"/>
      <c r="F209" s="233"/>
      <c r="G209" s="120" t="str">
        <f t="shared" si="12"/>
        <v/>
      </c>
      <c r="H209" s="35" t="str">
        <f t="shared" si="13"/>
        <v/>
      </c>
    </row>
    <row r="210" spans="1:8" x14ac:dyDescent="0.35">
      <c r="A210" s="96"/>
      <c r="B210" s="231"/>
      <c r="C210" s="232"/>
      <c r="D210" s="232"/>
      <c r="E210" s="232"/>
      <c r="F210" s="233"/>
      <c r="G210" s="120" t="str">
        <f t="shared" si="12"/>
        <v/>
      </c>
      <c r="H210" s="35" t="str">
        <f t="shared" si="13"/>
        <v/>
      </c>
    </row>
    <row r="211" spans="1:8" x14ac:dyDescent="0.35">
      <c r="A211" s="96"/>
      <c r="B211" s="231"/>
      <c r="C211" s="232"/>
      <c r="D211" s="232"/>
      <c r="E211" s="232"/>
      <c r="F211" s="233"/>
      <c r="G211" s="120" t="str">
        <f t="shared" si="12"/>
        <v/>
      </c>
      <c r="H211" s="35" t="str">
        <f t="shared" si="13"/>
        <v/>
      </c>
    </row>
    <row r="212" spans="1:8" x14ac:dyDescent="0.35">
      <c r="A212" s="96"/>
      <c r="B212" s="231"/>
      <c r="C212" s="232"/>
      <c r="D212" s="232"/>
      <c r="E212" s="232"/>
      <c r="F212" s="233"/>
      <c r="G212" s="120" t="str">
        <f t="shared" si="12"/>
        <v/>
      </c>
      <c r="H212" s="35" t="str">
        <f t="shared" si="13"/>
        <v/>
      </c>
    </row>
    <row r="213" spans="1:8" x14ac:dyDescent="0.35">
      <c r="A213" s="96"/>
      <c r="B213" s="231"/>
      <c r="C213" s="232"/>
      <c r="D213" s="232"/>
      <c r="E213" s="232"/>
      <c r="F213" s="233"/>
      <c r="G213" s="120" t="str">
        <f t="shared" si="12"/>
        <v/>
      </c>
      <c r="H213" s="35" t="str">
        <f t="shared" si="13"/>
        <v/>
      </c>
    </row>
    <row r="214" spans="1:8" x14ac:dyDescent="0.35">
      <c r="A214" s="96"/>
      <c r="B214" s="231"/>
      <c r="C214" s="232"/>
      <c r="D214" s="232"/>
      <c r="E214" s="232"/>
      <c r="F214" s="233"/>
      <c r="G214" s="120" t="str">
        <f t="shared" si="12"/>
        <v/>
      </c>
      <c r="H214" s="35" t="str">
        <f t="shared" si="13"/>
        <v/>
      </c>
    </row>
    <row r="215" spans="1:8" x14ac:dyDescent="0.35">
      <c r="A215" s="96"/>
      <c r="B215" s="231"/>
      <c r="C215" s="232"/>
      <c r="D215" s="232"/>
      <c r="E215" s="232"/>
      <c r="F215" s="233"/>
      <c r="G215" s="120" t="str">
        <f t="shared" si="12"/>
        <v/>
      </c>
      <c r="H215" s="35" t="str">
        <f t="shared" si="13"/>
        <v/>
      </c>
    </row>
    <row r="216" spans="1:8" x14ac:dyDescent="0.35">
      <c r="A216" s="96"/>
      <c r="B216" s="231"/>
      <c r="C216" s="232"/>
      <c r="D216" s="232"/>
      <c r="E216" s="232"/>
      <c r="F216" s="233"/>
      <c r="G216" s="120" t="str">
        <f t="shared" si="12"/>
        <v/>
      </c>
      <c r="H216" s="35" t="str">
        <f t="shared" si="13"/>
        <v/>
      </c>
    </row>
    <row r="217" spans="1:8" x14ac:dyDescent="0.35">
      <c r="A217" s="96"/>
      <c r="B217" s="231"/>
      <c r="C217" s="232"/>
      <c r="D217" s="232"/>
      <c r="E217" s="232"/>
      <c r="F217" s="233"/>
      <c r="G217" s="120" t="str">
        <f t="shared" si="12"/>
        <v/>
      </c>
      <c r="H217" s="35" t="str">
        <f t="shared" si="13"/>
        <v/>
      </c>
    </row>
    <row r="218" spans="1:8" x14ac:dyDescent="0.35">
      <c r="A218" s="96"/>
      <c r="B218" s="231"/>
      <c r="C218" s="232"/>
      <c r="D218" s="232"/>
      <c r="E218" s="232"/>
      <c r="F218" s="233"/>
      <c r="G218" s="120" t="str">
        <f t="shared" si="12"/>
        <v/>
      </c>
      <c r="H218" s="35" t="str">
        <f t="shared" si="13"/>
        <v/>
      </c>
    </row>
    <row r="219" spans="1:8" x14ac:dyDescent="0.35">
      <c r="A219" s="96"/>
      <c r="B219" s="231"/>
      <c r="C219" s="232"/>
      <c r="D219" s="232"/>
      <c r="E219" s="232"/>
      <c r="F219" s="233"/>
      <c r="G219" s="120" t="str">
        <f t="shared" si="12"/>
        <v/>
      </c>
      <c r="H219" s="35" t="str">
        <f t="shared" si="13"/>
        <v/>
      </c>
    </row>
    <row r="220" spans="1:8" x14ac:dyDescent="0.35">
      <c r="A220" s="96"/>
      <c r="B220" s="231"/>
      <c r="C220" s="232"/>
      <c r="D220" s="232"/>
      <c r="E220" s="232"/>
      <c r="F220" s="233"/>
      <c r="G220" s="120" t="str">
        <f t="shared" si="12"/>
        <v/>
      </c>
      <c r="H220" s="35" t="str">
        <f t="shared" si="13"/>
        <v/>
      </c>
    </row>
    <row r="221" spans="1:8" x14ac:dyDescent="0.35">
      <c r="A221" s="96"/>
      <c r="B221" s="231"/>
      <c r="C221" s="232"/>
      <c r="D221" s="232"/>
      <c r="E221" s="232"/>
      <c r="F221" s="233"/>
      <c r="G221" s="120" t="str">
        <f t="shared" si="12"/>
        <v/>
      </c>
      <c r="H221" s="35" t="str">
        <f t="shared" si="13"/>
        <v/>
      </c>
    </row>
    <row r="222" spans="1:8" x14ac:dyDescent="0.35">
      <c r="A222" s="96"/>
      <c r="B222" s="231"/>
      <c r="C222" s="232"/>
      <c r="D222" s="232"/>
      <c r="E222" s="232"/>
      <c r="F222" s="233"/>
      <c r="G222" s="120" t="str">
        <f t="shared" si="12"/>
        <v/>
      </c>
      <c r="H222" s="35" t="str">
        <f t="shared" si="13"/>
        <v/>
      </c>
    </row>
    <row r="223" spans="1:8" x14ac:dyDescent="0.35">
      <c r="A223" s="96"/>
      <c r="B223" s="231"/>
      <c r="C223" s="232"/>
      <c r="D223" s="232"/>
      <c r="E223" s="232"/>
      <c r="F223" s="233"/>
      <c r="G223" s="120" t="str">
        <f t="shared" si="12"/>
        <v/>
      </c>
      <c r="H223" s="35" t="str">
        <f t="shared" si="13"/>
        <v/>
      </c>
    </row>
    <row r="224" spans="1:8" x14ac:dyDescent="0.35">
      <c r="A224" s="96"/>
      <c r="B224" s="231"/>
      <c r="C224" s="232"/>
      <c r="D224" s="232"/>
      <c r="E224" s="232"/>
      <c r="F224" s="233"/>
      <c r="G224" s="120" t="str">
        <f t="shared" si="12"/>
        <v/>
      </c>
      <c r="H224" s="35" t="str">
        <f t="shared" si="13"/>
        <v/>
      </c>
    </row>
    <row r="225" spans="1:8" x14ac:dyDescent="0.35">
      <c r="A225" s="96"/>
      <c r="B225" s="231"/>
      <c r="C225" s="232"/>
      <c r="D225" s="232"/>
      <c r="E225" s="232"/>
      <c r="F225" s="233"/>
      <c r="G225" s="120" t="str">
        <f t="shared" si="12"/>
        <v/>
      </c>
      <c r="H225" s="35" t="str">
        <f t="shared" si="13"/>
        <v/>
      </c>
    </row>
    <row r="226" spans="1:8" x14ac:dyDescent="0.35">
      <c r="A226" s="96"/>
      <c r="B226" s="231"/>
      <c r="C226" s="232"/>
      <c r="D226" s="232"/>
      <c r="E226" s="232"/>
      <c r="F226" s="233"/>
      <c r="G226" s="120" t="str">
        <f t="shared" si="12"/>
        <v/>
      </c>
      <c r="H226" s="35" t="str">
        <f t="shared" si="13"/>
        <v/>
      </c>
    </row>
    <row r="227" spans="1:8" x14ac:dyDescent="0.35">
      <c r="A227" s="96"/>
      <c r="B227" s="231"/>
      <c r="C227" s="232"/>
      <c r="D227" s="232"/>
      <c r="E227" s="232"/>
      <c r="F227" s="233"/>
      <c r="G227" s="120" t="str">
        <f t="shared" si="12"/>
        <v/>
      </c>
      <c r="H227" s="35" t="str">
        <f t="shared" si="13"/>
        <v/>
      </c>
    </row>
    <row r="228" spans="1:8" x14ac:dyDescent="0.35">
      <c r="A228" s="96"/>
      <c r="B228" s="231"/>
      <c r="C228" s="232"/>
      <c r="D228" s="232"/>
      <c r="E228" s="232"/>
      <c r="F228" s="233"/>
      <c r="G228" s="120" t="str">
        <f t="shared" si="12"/>
        <v/>
      </c>
      <c r="H228" s="35" t="str">
        <f t="shared" si="13"/>
        <v/>
      </c>
    </row>
    <row r="229" spans="1:8" x14ac:dyDescent="0.35">
      <c r="A229" s="96"/>
      <c r="B229" s="231"/>
      <c r="C229" s="232"/>
      <c r="D229" s="232"/>
      <c r="E229" s="232"/>
      <c r="F229" s="233"/>
      <c r="G229" s="120" t="str">
        <f t="shared" si="12"/>
        <v/>
      </c>
      <c r="H229" s="35" t="str">
        <f t="shared" si="13"/>
        <v/>
      </c>
    </row>
    <row r="230" spans="1:8" x14ac:dyDescent="0.35">
      <c r="A230" s="96"/>
      <c r="B230" s="231"/>
      <c r="C230" s="232"/>
      <c r="D230" s="232"/>
      <c r="E230" s="232"/>
      <c r="F230" s="233"/>
      <c r="G230" s="120" t="str">
        <f t="shared" si="12"/>
        <v/>
      </c>
      <c r="H230" s="35" t="str">
        <f t="shared" si="13"/>
        <v/>
      </c>
    </row>
    <row r="231" spans="1:8" x14ac:dyDescent="0.35">
      <c r="A231" s="96"/>
      <c r="B231" s="231"/>
      <c r="C231" s="232"/>
      <c r="D231" s="232"/>
      <c r="E231" s="232"/>
      <c r="F231" s="233"/>
      <c r="G231" s="120" t="str">
        <f t="shared" si="12"/>
        <v/>
      </c>
      <c r="H231" s="35" t="str">
        <f t="shared" si="13"/>
        <v/>
      </c>
    </row>
    <row r="232" spans="1:8" x14ac:dyDescent="0.35">
      <c r="A232" s="230" t="s">
        <v>12</v>
      </c>
      <c r="B232" s="230"/>
      <c r="C232" s="230"/>
      <c r="D232" s="230"/>
      <c r="E232" s="230"/>
      <c r="F232" s="230"/>
      <c r="G232" s="28" t="s">
        <v>26</v>
      </c>
    </row>
    <row r="233" spans="1:8" x14ac:dyDescent="0.35">
      <c r="A233" s="96"/>
      <c r="B233" s="231"/>
      <c r="C233" s="232"/>
      <c r="D233" s="232"/>
      <c r="E233" s="232"/>
      <c r="F233" s="233"/>
      <c r="G233" s="122" t="str">
        <f t="shared" ref="G233:G263" si="14">IF(AND(NOT($G$7=""),NOT(B233="")),$G$7,"")</f>
        <v/>
      </c>
      <c r="H233" s="35" t="str">
        <f t="shared" ref="H233:H263" si="15">IF(OR(G233="Yes",G233="No",G233=""),IF(OR(ISNUMBER(B233),B233=""),IF(AND(OR(G233="Yes",G233="No"),ISNUMBER(B233)),"",IF(AND(B233="",G233=""),"",IF(AND(G233&lt;&gt;"Yes",G233&lt;&gt;"No"),"You have entered a reading without stating if it's estimated or not","You have stated that the reading is/is not estimated, but have not provided a reading"))),"Please input a valid number into reading"),IF(OR(ISNUMBER(B233),B233=""),"Please select either Yes or No in Estimated","Please select either Yes or No in Estimated and enter a valid number into reading"))</f>
        <v/>
      </c>
    </row>
    <row r="234" spans="1:8" x14ac:dyDescent="0.35">
      <c r="A234" s="96"/>
      <c r="B234" s="231"/>
      <c r="C234" s="232"/>
      <c r="D234" s="232"/>
      <c r="E234" s="232"/>
      <c r="F234" s="233"/>
      <c r="G234" s="122" t="str">
        <f t="shared" si="14"/>
        <v/>
      </c>
      <c r="H234" s="35" t="str">
        <f t="shared" si="15"/>
        <v/>
      </c>
    </row>
    <row r="235" spans="1:8" x14ac:dyDescent="0.35">
      <c r="A235" s="96"/>
      <c r="B235" s="231"/>
      <c r="C235" s="232"/>
      <c r="D235" s="232"/>
      <c r="E235" s="232"/>
      <c r="F235" s="233"/>
      <c r="G235" s="122" t="str">
        <f t="shared" si="14"/>
        <v/>
      </c>
      <c r="H235" s="35" t="str">
        <f t="shared" si="15"/>
        <v/>
      </c>
    </row>
    <row r="236" spans="1:8" x14ac:dyDescent="0.35">
      <c r="A236" s="96"/>
      <c r="B236" s="231"/>
      <c r="C236" s="232"/>
      <c r="D236" s="232"/>
      <c r="E236" s="232"/>
      <c r="F236" s="233"/>
      <c r="G236" s="122" t="str">
        <f t="shared" si="14"/>
        <v/>
      </c>
      <c r="H236" s="35" t="str">
        <f t="shared" si="15"/>
        <v/>
      </c>
    </row>
    <row r="237" spans="1:8" x14ac:dyDescent="0.35">
      <c r="A237" s="96"/>
      <c r="B237" s="231"/>
      <c r="C237" s="232"/>
      <c r="D237" s="232"/>
      <c r="E237" s="232"/>
      <c r="F237" s="233"/>
      <c r="G237" s="122" t="str">
        <f t="shared" si="14"/>
        <v/>
      </c>
      <c r="H237" s="35" t="str">
        <f t="shared" si="15"/>
        <v/>
      </c>
    </row>
    <row r="238" spans="1:8" x14ac:dyDescent="0.35">
      <c r="A238" s="96"/>
      <c r="B238" s="231"/>
      <c r="C238" s="232"/>
      <c r="D238" s="232"/>
      <c r="E238" s="232"/>
      <c r="F238" s="233"/>
      <c r="G238" s="122" t="str">
        <f t="shared" si="14"/>
        <v/>
      </c>
      <c r="H238" s="35" t="str">
        <f t="shared" si="15"/>
        <v/>
      </c>
    </row>
    <row r="239" spans="1:8" x14ac:dyDescent="0.35">
      <c r="A239" s="96"/>
      <c r="B239" s="231"/>
      <c r="C239" s="232"/>
      <c r="D239" s="232"/>
      <c r="E239" s="232"/>
      <c r="F239" s="233"/>
      <c r="G239" s="122" t="str">
        <f t="shared" si="14"/>
        <v/>
      </c>
      <c r="H239" s="35" t="str">
        <f t="shared" si="15"/>
        <v/>
      </c>
    </row>
    <row r="240" spans="1:8" x14ac:dyDescent="0.35">
      <c r="A240" s="96"/>
      <c r="B240" s="231"/>
      <c r="C240" s="232"/>
      <c r="D240" s="232"/>
      <c r="E240" s="232"/>
      <c r="F240" s="233"/>
      <c r="G240" s="122" t="str">
        <f t="shared" si="14"/>
        <v/>
      </c>
      <c r="H240" s="35" t="str">
        <f t="shared" si="15"/>
        <v/>
      </c>
    </row>
    <row r="241" spans="1:8" x14ac:dyDescent="0.35">
      <c r="A241" s="96"/>
      <c r="B241" s="231"/>
      <c r="C241" s="232"/>
      <c r="D241" s="232"/>
      <c r="E241" s="232"/>
      <c r="F241" s="233"/>
      <c r="G241" s="122" t="str">
        <f t="shared" si="14"/>
        <v/>
      </c>
      <c r="H241" s="35" t="str">
        <f t="shared" si="15"/>
        <v/>
      </c>
    </row>
    <row r="242" spans="1:8" x14ac:dyDescent="0.35">
      <c r="A242" s="96"/>
      <c r="B242" s="231"/>
      <c r="C242" s="232"/>
      <c r="D242" s="232"/>
      <c r="E242" s="232"/>
      <c r="F242" s="233"/>
      <c r="G242" s="122" t="str">
        <f t="shared" si="14"/>
        <v/>
      </c>
      <c r="H242" s="35" t="str">
        <f t="shared" si="15"/>
        <v/>
      </c>
    </row>
    <row r="243" spans="1:8" x14ac:dyDescent="0.35">
      <c r="A243" s="96"/>
      <c r="B243" s="231"/>
      <c r="C243" s="232"/>
      <c r="D243" s="232"/>
      <c r="E243" s="232"/>
      <c r="F243" s="233"/>
      <c r="G243" s="122" t="str">
        <f t="shared" si="14"/>
        <v/>
      </c>
      <c r="H243" s="35" t="str">
        <f t="shared" si="15"/>
        <v/>
      </c>
    </row>
    <row r="244" spans="1:8" x14ac:dyDescent="0.35">
      <c r="A244" s="96"/>
      <c r="B244" s="231"/>
      <c r="C244" s="232"/>
      <c r="D244" s="232"/>
      <c r="E244" s="232"/>
      <c r="F244" s="233"/>
      <c r="G244" s="122" t="str">
        <f t="shared" si="14"/>
        <v/>
      </c>
      <c r="H244" s="35" t="str">
        <f t="shared" si="15"/>
        <v/>
      </c>
    </row>
    <row r="245" spans="1:8" x14ac:dyDescent="0.35">
      <c r="A245" s="96"/>
      <c r="B245" s="231"/>
      <c r="C245" s="232"/>
      <c r="D245" s="232"/>
      <c r="E245" s="232"/>
      <c r="F245" s="233"/>
      <c r="G245" s="122" t="str">
        <f t="shared" si="14"/>
        <v/>
      </c>
      <c r="H245" s="35" t="str">
        <f t="shared" si="15"/>
        <v/>
      </c>
    </row>
    <row r="246" spans="1:8" x14ac:dyDescent="0.35">
      <c r="A246" s="96"/>
      <c r="B246" s="231"/>
      <c r="C246" s="232"/>
      <c r="D246" s="232"/>
      <c r="E246" s="232"/>
      <c r="F246" s="233"/>
      <c r="G246" s="122" t="str">
        <f t="shared" si="14"/>
        <v/>
      </c>
      <c r="H246" s="35" t="str">
        <f t="shared" si="15"/>
        <v/>
      </c>
    </row>
    <row r="247" spans="1:8" x14ac:dyDescent="0.35">
      <c r="A247" s="96"/>
      <c r="B247" s="231"/>
      <c r="C247" s="232"/>
      <c r="D247" s="232"/>
      <c r="E247" s="232"/>
      <c r="F247" s="233"/>
      <c r="G247" s="122" t="str">
        <f t="shared" si="14"/>
        <v/>
      </c>
      <c r="H247" s="35" t="str">
        <f t="shared" si="15"/>
        <v/>
      </c>
    </row>
    <row r="248" spans="1:8" x14ac:dyDescent="0.35">
      <c r="A248" s="96"/>
      <c r="B248" s="231"/>
      <c r="C248" s="232"/>
      <c r="D248" s="232"/>
      <c r="E248" s="232"/>
      <c r="F248" s="233"/>
      <c r="G248" s="122" t="str">
        <f t="shared" si="14"/>
        <v/>
      </c>
      <c r="H248" s="35" t="str">
        <f t="shared" si="15"/>
        <v/>
      </c>
    </row>
    <row r="249" spans="1:8" x14ac:dyDescent="0.35">
      <c r="A249" s="96"/>
      <c r="B249" s="231"/>
      <c r="C249" s="232"/>
      <c r="D249" s="232"/>
      <c r="E249" s="232"/>
      <c r="F249" s="233"/>
      <c r="G249" s="122" t="str">
        <f t="shared" si="14"/>
        <v/>
      </c>
      <c r="H249" s="35" t="str">
        <f t="shared" si="15"/>
        <v/>
      </c>
    </row>
    <row r="250" spans="1:8" x14ac:dyDescent="0.35">
      <c r="A250" s="96"/>
      <c r="B250" s="231"/>
      <c r="C250" s="232"/>
      <c r="D250" s="232"/>
      <c r="E250" s="232"/>
      <c r="F250" s="233"/>
      <c r="G250" s="122" t="str">
        <f t="shared" si="14"/>
        <v/>
      </c>
      <c r="H250" s="35" t="str">
        <f t="shared" si="15"/>
        <v/>
      </c>
    </row>
    <row r="251" spans="1:8" x14ac:dyDescent="0.35">
      <c r="A251" s="96"/>
      <c r="B251" s="231"/>
      <c r="C251" s="232"/>
      <c r="D251" s="232"/>
      <c r="E251" s="232"/>
      <c r="F251" s="233"/>
      <c r="G251" s="122" t="str">
        <f t="shared" si="14"/>
        <v/>
      </c>
      <c r="H251" s="35" t="str">
        <f t="shared" si="15"/>
        <v/>
      </c>
    </row>
    <row r="252" spans="1:8" x14ac:dyDescent="0.35">
      <c r="A252" s="96"/>
      <c r="B252" s="231"/>
      <c r="C252" s="232"/>
      <c r="D252" s="232"/>
      <c r="E252" s="232"/>
      <c r="F252" s="233"/>
      <c r="G252" s="122" t="str">
        <f t="shared" si="14"/>
        <v/>
      </c>
      <c r="H252" s="35" t="str">
        <f t="shared" si="15"/>
        <v/>
      </c>
    </row>
    <row r="253" spans="1:8" x14ac:dyDescent="0.35">
      <c r="A253" s="96"/>
      <c r="B253" s="231"/>
      <c r="C253" s="232"/>
      <c r="D253" s="232"/>
      <c r="E253" s="232"/>
      <c r="F253" s="233"/>
      <c r="G253" s="122" t="str">
        <f t="shared" si="14"/>
        <v/>
      </c>
      <c r="H253" s="35" t="str">
        <f t="shared" si="15"/>
        <v/>
      </c>
    </row>
    <row r="254" spans="1:8" x14ac:dyDescent="0.35">
      <c r="A254" s="96"/>
      <c r="B254" s="231"/>
      <c r="C254" s="232"/>
      <c r="D254" s="232"/>
      <c r="E254" s="232"/>
      <c r="F254" s="233"/>
      <c r="G254" s="122" t="str">
        <f t="shared" si="14"/>
        <v/>
      </c>
      <c r="H254" s="35" t="str">
        <f t="shared" si="15"/>
        <v/>
      </c>
    </row>
    <row r="255" spans="1:8" x14ac:dyDescent="0.35">
      <c r="A255" s="96"/>
      <c r="B255" s="231"/>
      <c r="C255" s="232"/>
      <c r="D255" s="232"/>
      <c r="E255" s="232"/>
      <c r="F255" s="233"/>
      <c r="G255" s="122" t="str">
        <f t="shared" si="14"/>
        <v/>
      </c>
      <c r="H255" s="35" t="str">
        <f t="shared" si="15"/>
        <v/>
      </c>
    </row>
    <row r="256" spans="1:8" x14ac:dyDescent="0.35">
      <c r="A256" s="96"/>
      <c r="B256" s="231"/>
      <c r="C256" s="232"/>
      <c r="D256" s="232"/>
      <c r="E256" s="232"/>
      <c r="F256" s="233"/>
      <c r="G256" s="122" t="str">
        <f t="shared" si="14"/>
        <v/>
      </c>
      <c r="H256" s="35" t="str">
        <f t="shared" si="15"/>
        <v/>
      </c>
    </row>
    <row r="257" spans="1:8" x14ac:dyDescent="0.35">
      <c r="A257" s="96"/>
      <c r="B257" s="231"/>
      <c r="C257" s="232"/>
      <c r="D257" s="232"/>
      <c r="E257" s="232"/>
      <c r="F257" s="233"/>
      <c r="G257" s="122" t="str">
        <f t="shared" si="14"/>
        <v/>
      </c>
      <c r="H257" s="35" t="str">
        <f t="shared" si="15"/>
        <v/>
      </c>
    </row>
    <row r="258" spans="1:8" x14ac:dyDescent="0.35">
      <c r="A258" s="96"/>
      <c r="B258" s="231"/>
      <c r="C258" s="232"/>
      <c r="D258" s="232"/>
      <c r="E258" s="232"/>
      <c r="F258" s="233"/>
      <c r="G258" s="122" t="str">
        <f t="shared" si="14"/>
        <v/>
      </c>
      <c r="H258" s="35" t="str">
        <f t="shared" si="15"/>
        <v/>
      </c>
    </row>
    <row r="259" spans="1:8" x14ac:dyDescent="0.35">
      <c r="A259" s="96"/>
      <c r="B259" s="231"/>
      <c r="C259" s="232"/>
      <c r="D259" s="232"/>
      <c r="E259" s="232"/>
      <c r="F259" s="233"/>
      <c r="G259" s="122" t="str">
        <f t="shared" si="14"/>
        <v/>
      </c>
      <c r="H259" s="35" t="str">
        <f t="shared" si="15"/>
        <v/>
      </c>
    </row>
    <row r="260" spans="1:8" x14ac:dyDescent="0.35">
      <c r="A260" s="96"/>
      <c r="B260" s="231"/>
      <c r="C260" s="232"/>
      <c r="D260" s="232"/>
      <c r="E260" s="232"/>
      <c r="F260" s="233"/>
      <c r="G260" s="122" t="str">
        <f t="shared" si="14"/>
        <v/>
      </c>
      <c r="H260" s="35" t="str">
        <f t="shared" si="15"/>
        <v/>
      </c>
    </row>
    <row r="261" spans="1:8" x14ac:dyDescent="0.35">
      <c r="A261" s="96"/>
      <c r="B261" s="231"/>
      <c r="C261" s="232"/>
      <c r="D261" s="232"/>
      <c r="E261" s="232"/>
      <c r="F261" s="233"/>
      <c r="G261" s="122" t="str">
        <f t="shared" si="14"/>
        <v/>
      </c>
      <c r="H261" s="35" t="str">
        <f t="shared" si="15"/>
        <v/>
      </c>
    </row>
    <row r="262" spans="1:8" x14ac:dyDescent="0.35">
      <c r="A262" s="96"/>
      <c r="B262" s="231"/>
      <c r="C262" s="232"/>
      <c r="D262" s="232"/>
      <c r="E262" s="232"/>
      <c r="F262" s="233"/>
      <c r="G262" s="122" t="str">
        <f t="shared" si="14"/>
        <v/>
      </c>
      <c r="H262" s="35" t="str">
        <f t="shared" si="15"/>
        <v/>
      </c>
    </row>
    <row r="263" spans="1:8" x14ac:dyDescent="0.35">
      <c r="A263" s="96"/>
      <c r="B263" s="231"/>
      <c r="C263" s="232"/>
      <c r="D263" s="232"/>
      <c r="E263" s="232"/>
      <c r="F263" s="233"/>
      <c r="G263" s="122" t="str">
        <f t="shared" si="14"/>
        <v/>
      </c>
      <c r="H263" s="35" t="str">
        <f t="shared" si="15"/>
        <v/>
      </c>
    </row>
    <row r="264" spans="1:8" x14ac:dyDescent="0.35">
      <c r="A264" s="230" t="s">
        <v>13</v>
      </c>
      <c r="B264" s="230"/>
      <c r="C264" s="230"/>
      <c r="D264" s="230"/>
      <c r="E264" s="230"/>
      <c r="F264" s="230"/>
      <c r="G264" s="28" t="s">
        <v>26</v>
      </c>
    </row>
    <row r="265" spans="1:8" x14ac:dyDescent="0.35">
      <c r="A265" s="96"/>
      <c r="B265" s="231"/>
      <c r="C265" s="232"/>
      <c r="D265" s="232"/>
      <c r="E265" s="232"/>
      <c r="F265" s="233"/>
      <c r="G265" s="120" t="str">
        <f t="shared" ref="G265:G295" si="16">IF(AND(NOT($G$7=""),NOT(B265="")),$G$7,"")</f>
        <v/>
      </c>
      <c r="H265" s="35" t="str">
        <f t="shared" ref="H265:H295" si="17">IF(OR(G265="Yes",G265="No",G265=""),IF(OR(ISNUMBER(B265),B265=""),IF(AND(OR(G265="Yes",G265="No"),ISNUMBER(B265)),"",IF(AND(B265="",G265=""),"",IF(AND(G265&lt;&gt;"Yes",G265&lt;&gt;"No"),"You have entered a reading without stating if it's estimated or not","You have stated that the reading is/is not estimated, but have not provided a reading"))),"Please input a valid number into reading"),IF(OR(ISNUMBER(B265),B265=""),"Please select either Yes or No in Estimated","Please select either Yes or No in Estimated and enter a valid number into reading"))</f>
        <v/>
      </c>
    </row>
    <row r="266" spans="1:8" x14ac:dyDescent="0.35">
      <c r="A266" s="96"/>
      <c r="B266" s="231"/>
      <c r="C266" s="232"/>
      <c r="D266" s="232"/>
      <c r="E266" s="232"/>
      <c r="F266" s="233"/>
      <c r="G266" s="120" t="str">
        <f t="shared" si="16"/>
        <v/>
      </c>
      <c r="H266" s="35" t="str">
        <f t="shared" si="17"/>
        <v/>
      </c>
    </row>
    <row r="267" spans="1:8" x14ac:dyDescent="0.35">
      <c r="A267" s="96"/>
      <c r="B267" s="231"/>
      <c r="C267" s="232"/>
      <c r="D267" s="232"/>
      <c r="E267" s="232"/>
      <c r="F267" s="233"/>
      <c r="G267" s="120" t="str">
        <f t="shared" si="16"/>
        <v/>
      </c>
      <c r="H267" s="35" t="str">
        <f t="shared" si="17"/>
        <v/>
      </c>
    </row>
    <row r="268" spans="1:8" x14ac:dyDescent="0.35">
      <c r="A268" s="96"/>
      <c r="B268" s="231"/>
      <c r="C268" s="232"/>
      <c r="D268" s="232"/>
      <c r="E268" s="232"/>
      <c r="F268" s="233"/>
      <c r="G268" s="120" t="str">
        <f t="shared" si="16"/>
        <v/>
      </c>
      <c r="H268" s="35" t="str">
        <f t="shared" si="17"/>
        <v/>
      </c>
    </row>
    <row r="269" spans="1:8" x14ac:dyDescent="0.35">
      <c r="A269" s="96"/>
      <c r="B269" s="231"/>
      <c r="C269" s="232"/>
      <c r="D269" s="232"/>
      <c r="E269" s="232"/>
      <c r="F269" s="233"/>
      <c r="G269" s="120" t="str">
        <f t="shared" si="16"/>
        <v/>
      </c>
      <c r="H269" s="35" t="str">
        <f t="shared" si="17"/>
        <v/>
      </c>
    </row>
    <row r="270" spans="1:8" x14ac:dyDescent="0.35">
      <c r="A270" s="96"/>
      <c r="B270" s="231"/>
      <c r="C270" s="232"/>
      <c r="D270" s="232"/>
      <c r="E270" s="232"/>
      <c r="F270" s="233"/>
      <c r="G270" s="120" t="str">
        <f t="shared" si="16"/>
        <v/>
      </c>
      <c r="H270" s="35" t="str">
        <f t="shared" si="17"/>
        <v/>
      </c>
    </row>
    <row r="271" spans="1:8" x14ac:dyDescent="0.35">
      <c r="A271" s="96"/>
      <c r="B271" s="231"/>
      <c r="C271" s="232"/>
      <c r="D271" s="232"/>
      <c r="E271" s="232"/>
      <c r="F271" s="233"/>
      <c r="G271" s="120" t="str">
        <f t="shared" si="16"/>
        <v/>
      </c>
      <c r="H271" s="35" t="str">
        <f t="shared" si="17"/>
        <v/>
      </c>
    </row>
    <row r="272" spans="1:8" x14ac:dyDescent="0.35">
      <c r="A272" s="96"/>
      <c r="B272" s="231"/>
      <c r="C272" s="232"/>
      <c r="D272" s="232"/>
      <c r="E272" s="232"/>
      <c r="F272" s="233"/>
      <c r="G272" s="120" t="str">
        <f t="shared" si="16"/>
        <v/>
      </c>
      <c r="H272" s="35" t="str">
        <f t="shared" si="17"/>
        <v/>
      </c>
    </row>
    <row r="273" spans="1:8" x14ac:dyDescent="0.35">
      <c r="A273" s="96"/>
      <c r="B273" s="231"/>
      <c r="C273" s="232"/>
      <c r="D273" s="232"/>
      <c r="E273" s="232"/>
      <c r="F273" s="233"/>
      <c r="G273" s="120" t="str">
        <f t="shared" si="16"/>
        <v/>
      </c>
      <c r="H273" s="35" t="str">
        <f t="shared" si="17"/>
        <v/>
      </c>
    </row>
    <row r="274" spans="1:8" x14ac:dyDescent="0.35">
      <c r="A274" s="96"/>
      <c r="B274" s="231"/>
      <c r="C274" s="232"/>
      <c r="D274" s="232"/>
      <c r="E274" s="232"/>
      <c r="F274" s="233"/>
      <c r="G274" s="120" t="str">
        <f t="shared" si="16"/>
        <v/>
      </c>
      <c r="H274" s="35" t="str">
        <f t="shared" si="17"/>
        <v/>
      </c>
    </row>
    <row r="275" spans="1:8" x14ac:dyDescent="0.35">
      <c r="A275" s="96"/>
      <c r="B275" s="231"/>
      <c r="C275" s="232"/>
      <c r="D275" s="232"/>
      <c r="E275" s="232"/>
      <c r="F275" s="233"/>
      <c r="G275" s="120" t="str">
        <f t="shared" si="16"/>
        <v/>
      </c>
      <c r="H275" s="35" t="str">
        <f t="shared" si="17"/>
        <v/>
      </c>
    </row>
    <row r="276" spans="1:8" x14ac:dyDescent="0.35">
      <c r="A276" s="96"/>
      <c r="B276" s="231"/>
      <c r="C276" s="232"/>
      <c r="D276" s="232"/>
      <c r="E276" s="232"/>
      <c r="F276" s="233"/>
      <c r="G276" s="120" t="str">
        <f t="shared" si="16"/>
        <v/>
      </c>
      <c r="H276" s="35" t="str">
        <f t="shared" si="17"/>
        <v/>
      </c>
    </row>
    <row r="277" spans="1:8" x14ac:dyDescent="0.35">
      <c r="A277" s="96"/>
      <c r="B277" s="231"/>
      <c r="C277" s="232"/>
      <c r="D277" s="232"/>
      <c r="E277" s="232"/>
      <c r="F277" s="233"/>
      <c r="G277" s="120" t="str">
        <f t="shared" si="16"/>
        <v/>
      </c>
      <c r="H277" s="35" t="str">
        <f t="shared" si="17"/>
        <v/>
      </c>
    </row>
    <row r="278" spans="1:8" x14ac:dyDescent="0.35">
      <c r="A278" s="96"/>
      <c r="B278" s="231"/>
      <c r="C278" s="232"/>
      <c r="D278" s="232"/>
      <c r="E278" s="232"/>
      <c r="F278" s="233"/>
      <c r="G278" s="120" t="str">
        <f t="shared" si="16"/>
        <v/>
      </c>
      <c r="H278" s="35" t="str">
        <f t="shared" si="17"/>
        <v/>
      </c>
    </row>
    <row r="279" spans="1:8" x14ac:dyDescent="0.35">
      <c r="A279" s="96"/>
      <c r="B279" s="231"/>
      <c r="C279" s="232"/>
      <c r="D279" s="232"/>
      <c r="E279" s="232"/>
      <c r="F279" s="233"/>
      <c r="G279" s="120" t="str">
        <f t="shared" si="16"/>
        <v/>
      </c>
      <c r="H279" s="35" t="str">
        <f t="shared" si="17"/>
        <v/>
      </c>
    </row>
    <row r="280" spans="1:8" x14ac:dyDescent="0.35">
      <c r="A280" s="96"/>
      <c r="B280" s="231"/>
      <c r="C280" s="232"/>
      <c r="D280" s="232"/>
      <c r="E280" s="232"/>
      <c r="F280" s="233"/>
      <c r="G280" s="120" t="str">
        <f t="shared" si="16"/>
        <v/>
      </c>
      <c r="H280" s="35" t="str">
        <f t="shared" si="17"/>
        <v/>
      </c>
    </row>
    <row r="281" spans="1:8" x14ac:dyDescent="0.35">
      <c r="A281" s="96"/>
      <c r="B281" s="231"/>
      <c r="C281" s="232"/>
      <c r="D281" s="232"/>
      <c r="E281" s="232"/>
      <c r="F281" s="233"/>
      <c r="G281" s="120" t="str">
        <f t="shared" si="16"/>
        <v/>
      </c>
      <c r="H281" s="35" t="str">
        <f t="shared" si="17"/>
        <v/>
      </c>
    </row>
    <row r="282" spans="1:8" x14ac:dyDescent="0.35">
      <c r="A282" s="96"/>
      <c r="B282" s="231"/>
      <c r="C282" s="232"/>
      <c r="D282" s="232"/>
      <c r="E282" s="232"/>
      <c r="F282" s="233"/>
      <c r="G282" s="120" t="str">
        <f t="shared" si="16"/>
        <v/>
      </c>
      <c r="H282" s="35" t="str">
        <f t="shared" si="17"/>
        <v/>
      </c>
    </row>
    <row r="283" spans="1:8" x14ac:dyDescent="0.35">
      <c r="A283" s="96"/>
      <c r="B283" s="231"/>
      <c r="C283" s="232"/>
      <c r="D283" s="232"/>
      <c r="E283" s="232"/>
      <c r="F283" s="233"/>
      <c r="G283" s="120" t="str">
        <f t="shared" si="16"/>
        <v/>
      </c>
      <c r="H283" s="35" t="str">
        <f t="shared" si="17"/>
        <v/>
      </c>
    </row>
    <row r="284" spans="1:8" x14ac:dyDescent="0.35">
      <c r="A284" s="96"/>
      <c r="B284" s="231"/>
      <c r="C284" s="232"/>
      <c r="D284" s="232"/>
      <c r="E284" s="232"/>
      <c r="F284" s="233"/>
      <c r="G284" s="120" t="str">
        <f t="shared" si="16"/>
        <v/>
      </c>
      <c r="H284" s="35" t="str">
        <f t="shared" si="17"/>
        <v/>
      </c>
    </row>
    <row r="285" spans="1:8" x14ac:dyDescent="0.35">
      <c r="A285" s="96"/>
      <c r="B285" s="231"/>
      <c r="C285" s="232"/>
      <c r="D285" s="232"/>
      <c r="E285" s="232"/>
      <c r="F285" s="233"/>
      <c r="G285" s="120" t="str">
        <f t="shared" si="16"/>
        <v/>
      </c>
      <c r="H285" s="35" t="str">
        <f t="shared" si="17"/>
        <v/>
      </c>
    </row>
    <row r="286" spans="1:8" x14ac:dyDescent="0.35">
      <c r="A286" s="96"/>
      <c r="B286" s="231"/>
      <c r="C286" s="232"/>
      <c r="D286" s="232"/>
      <c r="E286" s="232"/>
      <c r="F286" s="233"/>
      <c r="G286" s="120" t="str">
        <f t="shared" si="16"/>
        <v/>
      </c>
      <c r="H286" s="35" t="str">
        <f t="shared" si="17"/>
        <v/>
      </c>
    </row>
    <row r="287" spans="1:8" x14ac:dyDescent="0.35">
      <c r="A287" s="96"/>
      <c r="B287" s="231"/>
      <c r="C287" s="232"/>
      <c r="D287" s="232"/>
      <c r="E287" s="232"/>
      <c r="F287" s="233"/>
      <c r="G287" s="120" t="str">
        <f t="shared" si="16"/>
        <v/>
      </c>
      <c r="H287" s="35" t="str">
        <f t="shared" si="17"/>
        <v/>
      </c>
    </row>
    <row r="288" spans="1:8" x14ac:dyDescent="0.35">
      <c r="A288" s="96"/>
      <c r="B288" s="231"/>
      <c r="C288" s="232"/>
      <c r="D288" s="232"/>
      <c r="E288" s="232"/>
      <c r="F288" s="233"/>
      <c r="G288" s="120" t="str">
        <f t="shared" si="16"/>
        <v/>
      </c>
      <c r="H288" s="35" t="str">
        <f t="shared" si="17"/>
        <v/>
      </c>
    </row>
    <row r="289" spans="1:8" x14ac:dyDescent="0.35">
      <c r="A289" s="96"/>
      <c r="B289" s="231"/>
      <c r="C289" s="232"/>
      <c r="D289" s="232"/>
      <c r="E289" s="232"/>
      <c r="F289" s="233"/>
      <c r="G289" s="120" t="str">
        <f t="shared" si="16"/>
        <v/>
      </c>
      <c r="H289" s="35" t="str">
        <f t="shared" si="17"/>
        <v/>
      </c>
    </row>
    <row r="290" spans="1:8" x14ac:dyDescent="0.35">
      <c r="A290" s="96"/>
      <c r="B290" s="231"/>
      <c r="C290" s="232"/>
      <c r="D290" s="232"/>
      <c r="E290" s="232"/>
      <c r="F290" s="233"/>
      <c r="G290" s="120" t="str">
        <f t="shared" si="16"/>
        <v/>
      </c>
      <c r="H290" s="35" t="str">
        <f t="shared" si="17"/>
        <v/>
      </c>
    </row>
    <row r="291" spans="1:8" x14ac:dyDescent="0.35">
      <c r="A291" s="96"/>
      <c r="B291" s="231"/>
      <c r="C291" s="232"/>
      <c r="D291" s="232"/>
      <c r="E291" s="232"/>
      <c r="F291" s="233"/>
      <c r="G291" s="120" t="str">
        <f t="shared" si="16"/>
        <v/>
      </c>
      <c r="H291" s="35" t="str">
        <f t="shared" si="17"/>
        <v/>
      </c>
    </row>
    <row r="292" spans="1:8" x14ac:dyDescent="0.35">
      <c r="A292" s="96"/>
      <c r="B292" s="231"/>
      <c r="C292" s="232"/>
      <c r="D292" s="232"/>
      <c r="E292" s="232"/>
      <c r="F292" s="233"/>
      <c r="G292" s="120" t="str">
        <f t="shared" si="16"/>
        <v/>
      </c>
      <c r="H292" s="35" t="str">
        <f t="shared" si="17"/>
        <v/>
      </c>
    </row>
    <row r="293" spans="1:8" x14ac:dyDescent="0.35">
      <c r="A293" s="96"/>
      <c r="B293" s="231"/>
      <c r="C293" s="232"/>
      <c r="D293" s="232"/>
      <c r="E293" s="232"/>
      <c r="F293" s="233"/>
      <c r="G293" s="120" t="str">
        <f t="shared" si="16"/>
        <v/>
      </c>
      <c r="H293" s="35" t="str">
        <f t="shared" si="17"/>
        <v/>
      </c>
    </row>
    <row r="294" spans="1:8" x14ac:dyDescent="0.35">
      <c r="A294" s="96"/>
      <c r="B294" s="231"/>
      <c r="C294" s="232"/>
      <c r="D294" s="232"/>
      <c r="E294" s="232"/>
      <c r="F294" s="233"/>
      <c r="G294" s="120" t="str">
        <f t="shared" si="16"/>
        <v/>
      </c>
      <c r="H294" s="35" t="str">
        <f t="shared" si="17"/>
        <v/>
      </c>
    </row>
    <row r="295" spans="1:8" x14ac:dyDescent="0.35">
      <c r="A295" s="96"/>
      <c r="B295" s="231"/>
      <c r="C295" s="232"/>
      <c r="D295" s="232"/>
      <c r="E295" s="232"/>
      <c r="F295" s="233"/>
      <c r="G295" s="120" t="str">
        <f t="shared" si="16"/>
        <v/>
      </c>
      <c r="H295" s="35" t="str">
        <f t="shared" si="17"/>
        <v/>
      </c>
    </row>
    <row r="296" spans="1:8" x14ac:dyDescent="0.35">
      <c r="A296" s="262" t="s">
        <v>14</v>
      </c>
      <c r="B296" s="263"/>
      <c r="C296" s="263"/>
      <c r="D296" s="263"/>
      <c r="E296" s="263"/>
      <c r="F296" s="264"/>
      <c r="G296" s="28" t="s">
        <v>26</v>
      </c>
    </row>
    <row r="297" spans="1:8" x14ac:dyDescent="0.35">
      <c r="A297" s="96"/>
      <c r="B297" s="231"/>
      <c r="C297" s="232"/>
      <c r="D297" s="232"/>
      <c r="E297" s="232"/>
      <c r="F297" s="233"/>
      <c r="G297" s="120" t="str">
        <f t="shared" ref="G297:G327" si="18">IF(AND(NOT($G$7=""),NOT(B297="")),$G$7,"")</f>
        <v/>
      </c>
      <c r="H297" s="35" t="str">
        <f t="shared" ref="H297:H327" si="19">IF(OR(G297="Yes",G297="No",G297=""),IF(OR(ISNUMBER(B297),B297=""),IF(AND(OR(G297="Yes",G297="No"),ISNUMBER(B297)),"",IF(AND(B297="",G297=""),"",IF(AND(G297&lt;&gt;"Yes",G297&lt;&gt;"No"),"You have entered a reading without stating if it's estimated or not","You have stated that the reading is/is not estimated, but have not provided a reading"))),"Please input a valid number into reading"),IF(OR(ISNUMBER(B297),B297=""),"Please select either Yes or No in Estimated","Please select either Yes or No in Estimated and enter a valid number into reading"))</f>
        <v/>
      </c>
    </row>
    <row r="298" spans="1:8" x14ac:dyDescent="0.35">
      <c r="A298" s="96"/>
      <c r="B298" s="231"/>
      <c r="C298" s="232"/>
      <c r="D298" s="232"/>
      <c r="E298" s="232"/>
      <c r="F298" s="233"/>
      <c r="G298" s="120" t="str">
        <f t="shared" si="18"/>
        <v/>
      </c>
      <c r="H298" s="35" t="str">
        <f t="shared" si="19"/>
        <v/>
      </c>
    </row>
    <row r="299" spans="1:8" x14ac:dyDescent="0.35">
      <c r="A299" s="96"/>
      <c r="B299" s="231"/>
      <c r="C299" s="232"/>
      <c r="D299" s="232"/>
      <c r="E299" s="232"/>
      <c r="F299" s="233"/>
      <c r="G299" s="120" t="str">
        <f t="shared" si="18"/>
        <v/>
      </c>
      <c r="H299" s="35" t="str">
        <f t="shared" si="19"/>
        <v/>
      </c>
    </row>
    <row r="300" spans="1:8" x14ac:dyDescent="0.35">
      <c r="A300" s="96"/>
      <c r="B300" s="231"/>
      <c r="C300" s="232"/>
      <c r="D300" s="232"/>
      <c r="E300" s="232"/>
      <c r="F300" s="233"/>
      <c r="G300" s="120" t="str">
        <f t="shared" si="18"/>
        <v/>
      </c>
      <c r="H300" s="35" t="str">
        <f t="shared" si="19"/>
        <v/>
      </c>
    </row>
    <row r="301" spans="1:8" x14ac:dyDescent="0.35">
      <c r="A301" s="96"/>
      <c r="B301" s="231"/>
      <c r="C301" s="232"/>
      <c r="D301" s="232"/>
      <c r="E301" s="232"/>
      <c r="F301" s="233"/>
      <c r="G301" s="120" t="str">
        <f t="shared" si="18"/>
        <v/>
      </c>
      <c r="H301" s="35" t="str">
        <f t="shared" si="19"/>
        <v/>
      </c>
    </row>
    <row r="302" spans="1:8" x14ac:dyDescent="0.35">
      <c r="A302" s="96"/>
      <c r="B302" s="231"/>
      <c r="C302" s="232"/>
      <c r="D302" s="232"/>
      <c r="E302" s="232"/>
      <c r="F302" s="233"/>
      <c r="G302" s="120" t="str">
        <f t="shared" si="18"/>
        <v/>
      </c>
      <c r="H302" s="35" t="str">
        <f t="shared" si="19"/>
        <v/>
      </c>
    </row>
    <row r="303" spans="1:8" x14ac:dyDescent="0.35">
      <c r="A303" s="96"/>
      <c r="B303" s="231"/>
      <c r="C303" s="232"/>
      <c r="D303" s="232"/>
      <c r="E303" s="232"/>
      <c r="F303" s="233"/>
      <c r="G303" s="120" t="str">
        <f t="shared" si="18"/>
        <v/>
      </c>
      <c r="H303" s="35" t="str">
        <f t="shared" si="19"/>
        <v/>
      </c>
    </row>
    <row r="304" spans="1:8" ht="15" customHeight="1" x14ac:dyDescent="0.35">
      <c r="A304" s="96"/>
      <c r="B304" s="231"/>
      <c r="C304" s="232"/>
      <c r="D304" s="232"/>
      <c r="E304" s="232"/>
      <c r="F304" s="233"/>
      <c r="G304" s="120" t="str">
        <f t="shared" si="18"/>
        <v/>
      </c>
      <c r="H304" s="35" t="str">
        <f t="shared" si="19"/>
        <v/>
      </c>
    </row>
    <row r="305" spans="1:8" ht="15" customHeight="1" x14ac:dyDescent="0.35">
      <c r="A305" s="96"/>
      <c r="B305" s="231"/>
      <c r="C305" s="232"/>
      <c r="D305" s="232"/>
      <c r="E305" s="232"/>
      <c r="F305" s="233"/>
      <c r="G305" s="120" t="str">
        <f t="shared" si="18"/>
        <v/>
      </c>
      <c r="H305" s="35" t="str">
        <f t="shared" si="19"/>
        <v/>
      </c>
    </row>
    <row r="306" spans="1:8" x14ac:dyDescent="0.35">
      <c r="A306" s="96"/>
      <c r="B306" s="231"/>
      <c r="C306" s="232"/>
      <c r="D306" s="232"/>
      <c r="E306" s="232"/>
      <c r="F306" s="233"/>
      <c r="G306" s="120" t="str">
        <f t="shared" si="18"/>
        <v/>
      </c>
      <c r="H306" s="35" t="str">
        <f t="shared" si="19"/>
        <v/>
      </c>
    </row>
    <row r="307" spans="1:8" x14ac:dyDescent="0.35">
      <c r="A307" s="96"/>
      <c r="B307" s="231"/>
      <c r="C307" s="232"/>
      <c r="D307" s="232"/>
      <c r="E307" s="232"/>
      <c r="F307" s="233"/>
      <c r="G307" s="120" t="str">
        <f t="shared" si="18"/>
        <v/>
      </c>
      <c r="H307" s="35" t="str">
        <f t="shared" si="19"/>
        <v/>
      </c>
    </row>
    <row r="308" spans="1:8" x14ac:dyDescent="0.35">
      <c r="A308" s="96"/>
      <c r="B308" s="231"/>
      <c r="C308" s="232"/>
      <c r="D308" s="232"/>
      <c r="E308" s="232"/>
      <c r="F308" s="233"/>
      <c r="G308" s="120" t="str">
        <f t="shared" si="18"/>
        <v/>
      </c>
      <c r="H308" s="35" t="str">
        <f t="shared" si="19"/>
        <v/>
      </c>
    </row>
    <row r="309" spans="1:8" x14ac:dyDescent="0.35">
      <c r="A309" s="96"/>
      <c r="B309" s="231"/>
      <c r="C309" s="232"/>
      <c r="D309" s="232"/>
      <c r="E309" s="232"/>
      <c r="F309" s="233"/>
      <c r="G309" s="120" t="str">
        <f t="shared" si="18"/>
        <v/>
      </c>
      <c r="H309" s="35" t="str">
        <f t="shared" si="19"/>
        <v/>
      </c>
    </row>
    <row r="310" spans="1:8" x14ac:dyDescent="0.35">
      <c r="A310" s="96"/>
      <c r="B310" s="231"/>
      <c r="C310" s="232"/>
      <c r="D310" s="232"/>
      <c r="E310" s="232"/>
      <c r="F310" s="233"/>
      <c r="G310" s="120" t="str">
        <f t="shared" si="18"/>
        <v/>
      </c>
      <c r="H310" s="35" t="str">
        <f t="shared" si="19"/>
        <v/>
      </c>
    </row>
    <row r="311" spans="1:8" x14ac:dyDescent="0.35">
      <c r="A311" s="96"/>
      <c r="B311" s="231"/>
      <c r="C311" s="232"/>
      <c r="D311" s="232"/>
      <c r="E311" s="232"/>
      <c r="F311" s="233"/>
      <c r="G311" s="120" t="str">
        <f t="shared" si="18"/>
        <v/>
      </c>
      <c r="H311" s="35" t="str">
        <f t="shared" si="19"/>
        <v/>
      </c>
    </row>
    <row r="312" spans="1:8" x14ac:dyDescent="0.35">
      <c r="A312" s="96"/>
      <c r="B312" s="231"/>
      <c r="C312" s="232"/>
      <c r="D312" s="232"/>
      <c r="E312" s="232"/>
      <c r="F312" s="233"/>
      <c r="G312" s="120" t="str">
        <f t="shared" si="18"/>
        <v/>
      </c>
      <c r="H312" s="35" t="str">
        <f t="shared" si="19"/>
        <v/>
      </c>
    </row>
    <row r="313" spans="1:8" x14ac:dyDescent="0.35">
      <c r="A313" s="96"/>
      <c r="B313" s="231"/>
      <c r="C313" s="232"/>
      <c r="D313" s="232"/>
      <c r="E313" s="232"/>
      <c r="F313" s="233"/>
      <c r="G313" s="120" t="str">
        <f t="shared" si="18"/>
        <v/>
      </c>
      <c r="H313" s="35" t="str">
        <f t="shared" si="19"/>
        <v/>
      </c>
    </row>
    <row r="314" spans="1:8" x14ac:dyDescent="0.35">
      <c r="A314" s="96"/>
      <c r="B314" s="231"/>
      <c r="C314" s="232"/>
      <c r="D314" s="232"/>
      <c r="E314" s="232"/>
      <c r="F314" s="233"/>
      <c r="G314" s="120" t="str">
        <f t="shared" si="18"/>
        <v/>
      </c>
      <c r="H314" s="35" t="str">
        <f t="shared" si="19"/>
        <v/>
      </c>
    </row>
    <row r="315" spans="1:8" x14ac:dyDescent="0.35">
      <c r="A315" s="96"/>
      <c r="B315" s="231"/>
      <c r="C315" s="232"/>
      <c r="D315" s="232"/>
      <c r="E315" s="232"/>
      <c r="F315" s="233"/>
      <c r="G315" s="120" t="str">
        <f t="shared" si="18"/>
        <v/>
      </c>
      <c r="H315" s="35" t="str">
        <f t="shared" si="19"/>
        <v/>
      </c>
    </row>
    <row r="316" spans="1:8" x14ac:dyDescent="0.35">
      <c r="A316" s="96"/>
      <c r="B316" s="231"/>
      <c r="C316" s="232"/>
      <c r="D316" s="232"/>
      <c r="E316" s="232"/>
      <c r="F316" s="233"/>
      <c r="G316" s="120" t="str">
        <f t="shared" si="18"/>
        <v/>
      </c>
      <c r="H316" s="35" t="str">
        <f t="shared" si="19"/>
        <v/>
      </c>
    </row>
    <row r="317" spans="1:8" x14ac:dyDescent="0.35">
      <c r="A317" s="96"/>
      <c r="B317" s="231"/>
      <c r="C317" s="232"/>
      <c r="D317" s="232"/>
      <c r="E317" s="232"/>
      <c r="F317" s="233"/>
      <c r="G317" s="120" t="str">
        <f t="shared" si="18"/>
        <v/>
      </c>
      <c r="H317" s="35" t="str">
        <f t="shared" si="19"/>
        <v/>
      </c>
    </row>
    <row r="318" spans="1:8" x14ac:dyDescent="0.35">
      <c r="A318" s="96"/>
      <c r="B318" s="231"/>
      <c r="C318" s="232"/>
      <c r="D318" s="232"/>
      <c r="E318" s="232"/>
      <c r="F318" s="233"/>
      <c r="G318" s="120" t="str">
        <f t="shared" si="18"/>
        <v/>
      </c>
      <c r="H318" s="35" t="str">
        <f t="shared" si="19"/>
        <v/>
      </c>
    </row>
    <row r="319" spans="1:8" x14ac:dyDescent="0.35">
      <c r="A319" s="96"/>
      <c r="B319" s="231"/>
      <c r="C319" s="232"/>
      <c r="D319" s="232"/>
      <c r="E319" s="232"/>
      <c r="F319" s="233"/>
      <c r="G319" s="120" t="str">
        <f t="shared" si="18"/>
        <v/>
      </c>
      <c r="H319" s="35" t="str">
        <f t="shared" si="19"/>
        <v/>
      </c>
    </row>
    <row r="320" spans="1:8" x14ac:dyDescent="0.35">
      <c r="A320" s="96"/>
      <c r="B320" s="231"/>
      <c r="C320" s="232"/>
      <c r="D320" s="232"/>
      <c r="E320" s="232"/>
      <c r="F320" s="233"/>
      <c r="G320" s="120" t="str">
        <f t="shared" si="18"/>
        <v/>
      </c>
      <c r="H320" s="35" t="str">
        <f t="shared" si="19"/>
        <v/>
      </c>
    </row>
    <row r="321" spans="1:8" x14ac:dyDescent="0.35">
      <c r="A321" s="96"/>
      <c r="B321" s="231"/>
      <c r="C321" s="232"/>
      <c r="D321" s="232"/>
      <c r="E321" s="232"/>
      <c r="F321" s="233"/>
      <c r="G321" s="120" t="str">
        <f t="shared" si="18"/>
        <v/>
      </c>
      <c r="H321" s="35" t="str">
        <f t="shared" si="19"/>
        <v/>
      </c>
    </row>
    <row r="322" spans="1:8" x14ac:dyDescent="0.35">
      <c r="A322" s="96"/>
      <c r="B322" s="231"/>
      <c r="C322" s="232"/>
      <c r="D322" s="232"/>
      <c r="E322" s="232"/>
      <c r="F322" s="233"/>
      <c r="G322" s="120" t="str">
        <f t="shared" si="18"/>
        <v/>
      </c>
      <c r="H322" s="35" t="str">
        <f t="shared" si="19"/>
        <v/>
      </c>
    </row>
    <row r="323" spans="1:8" x14ac:dyDescent="0.35">
      <c r="A323" s="96"/>
      <c r="B323" s="231"/>
      <c r="C323" s="232"/>
      <c r="D323" s="232"/>
      <c r="E323" s="232"/>
      <c r="F323" s="233"/>
      <c r="G323" s="120" t="str">
        <f t="shared" si="18"/>
        <v/>
      </c>
      <c r="H323" s="35" t="str">
        <f t="shared" si="19"/>
        <v/>
      </c>
    </row>
    <row r="324" spans="1:8" x14ac:dyDescent="0.35">
      <c r="A324" s="96"/>
      <c r="B324" s="231"/>
      <c r="C324" s="232"/>
      <c r="D324" s="232"/>
      <c r="E324" s="232"/>
      <c r="F324" s="233"/>
      <c r="G324" s="120" t="str">
        <f t="shared" si="18"/>
        <v/>
      </c>
      <c r="H324" s="35" t="str">
        <f t="shared" si="19"/>
        <v/>
      </c>
    </row>
    <row r="325" spans="1:8" x14ac:dyDescent="0.35">
      <c r="A325" s="96"/>
      <c r="B325" s="231"/>
      <c r="C325" s="232"/>
      <c r="D325" s="232"/>
      <c r="E325" s="232"/>
      <c r="F325" s="233"/>
      <c r="G325" s="120" t="str">
        <f t="shared" si="18"/>
        <v/>
      </c>
      <c r="H325" s="35" t="str">
        <f t="shared" si="19"/>
        <v/>
      </c>
    </row>
    <row r="326" spans="1:8" x14ac:dyDescent="0.35">
      <c r="A326" s="96"/>
      <c r="B326" s="231"/>
      <c r="C326" s="232"/>
      <c r="D326" s="232"/>
      <c r="E326" s="232"/>
      <c r="F326" s="233"/>
      <c r="G326" s="120" t="str">
        <f t="shared" si="18"/>
        <v/>
      </c>
      <c r="H326" s="35" t="str">
        <f t="shared" si="19"/>
        <v/>
      </c>
    </row>
    <row r="327" spans="1:8" x14ac:dyDescent="0.35">
      <c r="A327" s="96"/>
      <c r="B327" s="231"/>
      <c r="C327" s="232"/>
      <c r="D327" s="232"/>
      <c r="E327" s="232"/>
      <c r="F327" s="233"/>
      <c r="G327" s="120" t="str">
        <f t="shared" si="18"/>
        <v/>
      </c>
      <c r="H327" s="35" t="str">
        <f t="shared" si="19"/>
        <v/>
      </c>
    </row>
    <row r="328" spans="1:8" x14ac:dyDescent="0.35">
      <c r="A328" s="262" t="s">
        <v>15</v>
      </c>
      <c r="B328" s="263"/>
      <c r="C328" s="263"/>
      <c r="D328" s="263"/>
      <c r="E328" s="263"/>
      <c r="F328" s="264"/>
      <c r="G328" s="28" t="s">
        <v>26</v>
      </c>
    </row>
    <row r="329" spans="1:8" x14ac:dyDescent="0.35">
      <c r="A329" s="96"/>
      <c r="B329" s="231"/>
      <c r="C329" s="232"/>
      <c r="D329" s="232"/>
      <c r="E329" s="232"/>
      <c r="F329" s="233"/>
      <c r="G329" s="120" t="str">
        <f t="shared" ref="G329:G359" si="20">IF(AND(NOT($G$7=""),NOT(B329="")),$G$7,"")</f>
        <v/>
      </c>
      <c r="H329" s="35" t="str">
        <f t="shared" ref="H329:H359" si="21">IF(OR(G329="Yes",G329="No",G329=""),IF(OR(ISNUMBER(B329),B329=""),IF(AND(OR(G329="Yes",G329="No"),ISNUMBER(B329)),"",IF(AND(B329="",G329=""),"",IF(AND(G329&lt;&gt;"Yes",G329&lt;&gt;"No"),"You have entered a reading without stating if it's estimated or not","You have stated that the reading is/is not estimated, but have not provided a reading"))),"Please input a valid number into reading"),IF(OR(ISNUMBER(B329),B329=""),"Please select either Yes or No in Estimated","Please select either Yes or No in Estimated and enter a valid number into reading"))</f>
        <v/>
      </c>
    </row>
    <row r="330" spans="1:8" x14ac:dyDescent="0.35">
      <c r="A330" s="96"/>
      <c r="B330" s="231"/>
      <c r="C330" s="232"/>
      <c r="D330" s="232"/>
      <c r="E330" s="232"/>
      <c r="F330" s="233"/>
      <c r="G330" s="120" t="str">
        <f t="shared" si="20"/>
        <v/>
      </c>
      <c r="H330" s="35" t="str">
        <f t="shared" si="21"/>
        <v/>
      </c>
    </row>
    <row r="331" spans="1:8" x14ac:dyDescent="0.35">
      <c r="A331" s="96"/>
      <c r="B331" s="231"/>
      <c r="C331" s="232"/>
      <c r="D331" s="232"/>
      <c r="E331" s="232"/>
      <c r="F331" s="233"/>
      <c r="G331" s="120" t="str">
        <f t="shared" si="20"/>
        <v/>
      </c>
      <c r="H331" s="35" t="str">
        <f t="shared" si="21"/>
        <v/>
      </c>
    </row>
    <row r="332" spans="1:8" x14ac:dyDescent="0.35">
      <c r="A332" s="96"/>
      <c r="B332" s="231"/>
      <c r="C332" s="232"/>
      <c r="D332" s="232"/>
      <c r="E332" s="232"/>
      <c r="F332" s="233"/>
      <c r="G332" s="120" t="str">
        <f t="shared" si="20"/>
        <v/>
      </c>
      <c r="H332" s="35" t="str">
        <f t="shared" si="21"/>
        <v/>
      </c>
    </row>
    <row r="333" spans="1:8" x14ac:dyDescent="0.35">
      <c r="A333" s="96"/>
      <c r="B333" s="231"/>
      <c r="C333" s="232"/>
      <c r="D333" s="232"/>
      <c r="E333" s="232"/>
      <c r="F333" s="233"/>
      <c r="G333" s="120" t="str">
        <f t="shared" si="20"/>
        <v/>
      </c>
      <c r="H333" s="35" t="str">
        <f t="shared" si="21"/>
        <v/>
      </c>
    </row>
    <row r="334" spans="1:8" x14ac:dyDescent="0.35">
      <c r="A334" s="96"/>
      <c r="B334" s="231"/>
      <c r="C334" s="232"/>
      <c r="D334" s="232"/>
      <c r="E334" s="232"/>
      <c r="F334" s="233"/>
      <c r="G334" s="120" t="str">
        <f t="shared" si="20"/>
        <v/>
      </c>
      <c r="H334" s="35" t="str">
        <f t="shared" si="21"/>
        <v/>
      </c>
    </row>
    <row r="335" spans="1:8" x14ac:dyDescent="0.35">
      <c r="A335" s="96"/>
      <c r="B335" s="231"/>
      <c r="C335" s="232"/>
      <c r="D335" s="232"/>
      <c r="E335" s="232"/>
      <c r="F335" s="233"/>
      <c r="G335" s="120" t="str">
        <f t="shared" si="20"/>
        <v/>
      </c>
      <c r="H335" s="35" t="str">
        <f t="shared" si="21"/>
        <v/>
      </c>
    </row>
    <row r="336" spans="1:8" x14ac:dyDescent="0.35">
      <c r="A336" s="96"/>
      <c r="B336" s="231"/>
      <c r="C336" s="232"/>
      <c r="D336" s="232"/>
      <c r="E336" s="232"/>
      <c r="F336" s="233"/>
      <c r="G336" s="120" t="str">
        <f t="shared" si="20"/>
        <v/>
      </c>
      <c r="H336" s="35" t="str">
        <f t="shared" si="21"/>
        <v/>
      </c>
    </row>
    <row r="337" spans="1:8" x14ac:dyDescent="0.35">
      <c r="A337" s="96"/>
      <c r="B337" s="231"/>
      <c r="C337" s="232"/>
      <c r="D337" s="232"/>
      <c r="E337" s="232"/>
      <c r="F337" s="233"/>
      <c r="G337" s="120" t="str">
        <f t="shared" si="20"/>
        <v/>
      </c>
      <c r="H337" s="35" t="str">
        <f t="shared" si="21"/>
        <v/>
      </c>
    </row>
    <row r="338" spans="1:8" x14ac:dyDescent="0.35">
      <c r="A338" s="96"/>
      <c r="B338" s="231"/>
      <c r="C338" s="232"/>
      <c r="D338" s="232"/>
      <c r="E338" s="232"/>
      <c r="F338" s="233"/>
      <c r="G338" s="120" t="str">
        <f t="shared" si="20"/>
        <v/>
      </c>
      <c r="H338" s="35" t="str">
        <f t="shared" si="21"/>
        <v/>
      </c>
    </row>
    <row r="339" spans="1:8" x14ac:dyDescent="0.35">
      <c r="A339" s="96"/>
      <c r="B339" s="231"/>
      <c r="C339" s="232"/>
      <c r="D339" s="232"/>
      <c r="E339" s="232"/>
      <c r="F339" s="233"/>
      <c r="G339" s="120" t="str">
        <f t="shared" si="20"/>
        <v/>
      </c>
      <c r="H339" s="35" t="str">
        <f t="shared" si="21"/>
        <v/>
      </c>
    </row>
    <row r="340" spans="1:8" x14ac:dyDescent="0.35">
      <c r="A340" s="96"/>
      <c r="B340" s="231"/>
      <c r="C340" s="232"/>
      <c r="D340" s="232"/>
      <c r="E340" s="232"/>
      <c r="F340" s="233"/>
      <c r="G340" s="120" t="str">
        <f t="shared" si="20"/>
        <v/>
      </c>
      <c r="H340" s="35" t="str">
        <f t="shared" si="21"/>
        <v/>
      </c>
    </row>
    <row r="341" spans="1:8" x14ac:dyDescent="0.35">
      <c r="A341" s="96"/>
      <c r="B341" s="231"/>
      <c r="C341" s="232"/>
      <c r="D341" s="232"/>
      <c r="E341" s="232"/>
      <c r="F341" s="233"/>
      <c r="G341" s="120" t="str">
        <f t="shared" si="20"/>
        <v/>
      </c>
      <c r="H341" s="35" t="str">
        <f t="shared" si="21"/>
        <v/>
      </c>
    </row>
    <row r="342" spans="1:8" x14ac:dyDescent="0.35">
      <c r="A342" s="96"/>
      <c r="B342" s="231"/>
      <c r="C342" s="232"/>
      <c r="D342" s="232"/>
      <c r="E342" s="232"/>
      <c r="F342" s="233"/>
      <c r="G342" s="120" t="str">
        <f t="shared" si="20"/>
        <v/>
      </c>
      <c r="H342" s="35" t="str">
        <f t="shared" si="21"/>
        <v/>
      </c>
    </row>
    <row r="343" spans="1:8" x14ac:dyDescent="0.35">
      <c r="A343" s="96"/>
      <c r="B343" s="231"/>
      <c r="C343" s="232"/>
      <c r="D343" s="232"/>
      <c r="E343" s="232"/>
      <c r="F343" s="233"/>
      <c r="G343" s="120" t="str">
        <f t="shared" si="20"/>
        <v/>
      </c>
      <c r="H343" s="35" t="str">
        <f t="shared" si="21"/>
        <v/>
      </c>
    </row>
    <row r="344" spans="1:8" x14ac:dyDescent="0.35">
      <c r="A344" s="96"/>
      <c r="B344" s="231"/>
      <c r="C344" s="232"/>
      <c r="D344" s="232"/>
      <c r="E344" s="232"/>
      <c r="F344" s="233"/>
      <c r="G344" s="120" t="str">
        <f t="shared" si="20"/>
        <v/>
      </c>
      <c r="H344" s="35" t="str">
        <f t="shared" si="21"/>
        <v/>
      </c>
    </row>
    <row r="345" spans="1:8" x14ac:dyDescent="0.35">
      <c r="A345" s="96"/>
      <c r="B345" s="231"/>
      <c r="C345" s="232"/>
      <c r="D345" s="232"/>
      <c r="E345" s="232"/>
      <c r="F345" s="233"/>
      <c r="G345" s="120" t="str">
        <f t="shared" si="20"/>
        <v/>
      </c>
      <c r="H345" s="35" t="str">
        <f t="shared" si="21"/>
        <v/>
      </c>
    </row>
    <row r="346" spans="1:8" x14ac:dyDescent="0.35">
      <c r="A346" s="96"/>
      <c r="B346" s="231"/>
      <c r="C346" s="232"/>
      <c r="D346" s="232"/>
      <c r="E346" s="232"/>
      <c r="F346" s="233"/>
      <c r="G346" s="120" t="str">
        <f t="shared" si="20"/>
        <v/>
      </c>
      <c r="H346" s="35" t="str">
        <f t="shared" si="21"/>
        <v/>
      </c>
    </row>
    <row r="347" spans="1:8" x14ac:dyDescent="0.35">
      <c r="A347" s="96"/>
      <c r="B347" s="231"/>
      <c r="C347" s="232"/>
      <c r="D347" s="232"/>
      <c r="E347" s="232"/>
      <c r="F347" s="233"/>
      <c r="G347" s="120" t="str">
        <f t="shared" si="20"/>
        <v/>
      </c>
      <c r="H347" s="35" t="str">
        <f t="shared" si="21"/>
        <v/>
      </c>
    </row>
    <row r="348" spans="1:8" x14ac:dyDescent="0.35">
      <c r="A348" s="96"/>
      <c r="B348" s="231"/>
      <c r="C348" s="232"/>
      <c r="D348" s="232"/>
      <c r="E348" s="232"/>
      <c r="F348" s="233"/>
      <c r="G348" s="120" t="str">
        <f t="shared" si="20"/>
        <v/>
      </c>
      <c r="H348" s="35" t="str">
        <f t="shared" si="21"/>
        <v/>
      </c>
    </row>
    <row r="349" spans="1:8" x14ac:dyDescent="0.35">
      <c r="A349" s="96"/>
      <c r="B349" s="231"/>
      <c r="C349" s="232"/>
      <c r="D349" s="232"/>
      <c r="E349" s="232"/>
      <c r="F349" s="233"/>
      <c r="G349" s="120" t="str">
        <f t="shared" si="20"/>
        <v/>
      </c>
      <c r="H349" s="35" t="str">
        <f t="shared" si="21"/>
        <v/>
      </c>
    </row>
    <row r="350" spans="1:8" x14ac:dyDescent="0.35">
      <c r="A350" s="96"/>
      <c r="B350" s="231"/>
      <c r="C350" s="232"/>
      <c r="D350" s="232"/>
      <c r="E350" s="232"/>
      <c r="F350" s="233"/>
      <c r="G350" s="120" t="str">
        <f t="shared" si="20"/>
        <v/>
      </c>
      <c r="H350" s="35" t="str">
        <f t="shared" si="21"/>
        <v/>
      </c>
    </row>
    <row r="351" spans="1:8" x14ac:dyDescent="0.35">
      <c r="A351" s="96"/>
      <c r="B351" s="231"/>
      <c r="C351" s="232"/>
      <c r="D351" s="232"/>
      <c r="E351" s="232"/>
      <c r="F351" s="233"/>
      <c r="G351" s="120" t="str">
        <f t="shared" si="20"/>
        <v/>
      </c>
      <c r="H351" s="35" t="str">
        <f t="shared" si="21"/>
        <v/>
      </c>
    </row>
    <row r="352" spans="1:8" x14ac:dyDescent="0.35">
      <c r="A352" s="96"/>
      <c r="B352" s="231"/>
      <c r="C352" s="232"/>
      <c r="D352" s="232"/>
      <c r="E352" s="232"/>
      <c r="F352" s="233"/>
      <c r="G352" s="120" t="str">
        <f t="shared" si="20"/>
        <v/>
      </c>
      <c r="H352" s="35" t="str">
        <f t="shared" si="21"/>
        <v/>
      </c>
    </row>
    <row r="353" spans="1:8" x14ac:dyDescent="0.35">
      <c r="A353" s="96"/>
      <c r="B353" s="231"/>
      <c r="C353" s="232"/>
      <c r="D353" s="232"/>
      <c r="E353" s="232"/>
      <c r="F353" s="233"/>
      <c r="G353" s="120" t="str">
        <f t="shared" si="20"/>
        <v/>
      </c>
      <c r="H353" s="35" t="str">
        <f t="shared" si="21"/>
        <v/>
      </c>
    </row>
    <row r="354" spans="1:8" x14ac:dyDescent="0.35">
      <c r="A354" s="96"/>
      <c r="B354" s="231"/>
      <c r="C354" s="232"/>
      <c r="D354" s="232"/>
      <c r="E354" s="232"/>
      <c r="F354" s="233"/>
      <c r="G354" s="120" t="str">
        <f t="shared" si="20"/>
        <v/>
      </c>
      <c r="H354" s="35" t="str">
        <f t="shared" si="21"/>
        <v/>
      </c>
    </row>
    <row r="355" spans="1:8" x14ac:dyDescent="0.35">
      <c r="A355" s="96"/>
      <c r="B355" s="231"/>
      <c r="C355" s="232"/>
      <c r="D355" s="232"/>
      <c r="E355" s="232"/>
      <c r="F355" s="233"/>
      <c r="G355" s="120" t="str">
        <f t="shared" si="20"/>
        <v/>
      </c>
      <c r="H355" s="35" t="str">
        <f t="shared" si="21"/>
        <v/>
      </c>
    </row>
    <row r="356" spans="1:8" x14ac:dyDescent="0.35">
      <c r="A356" s="96"/>
      <c r="B356" s="231"/>
      <c r="C356" s="232"/>
      <c r="D356" s="232"/>
      <c r="E356" s="232"/>
      <c r="F356" s="233"/>
      <c r="G356" s="120" t="str">
        <f t="shared" si="20"/>
        <v/>
      </c>
      <c r="H356" s="35" t="str">
        <f t="shared" si="21"/>
        <v/>
      </c>
    </row>
    <row r="357" spans="1:8" x14ac:dyDescent="0.35">
      <c r="A357" s="96"/>
      <c r="B357" s="231"/>
      <c r="C357" s="232"/>
      <c r="D357" s="232"/>
      <c r="E357" s="232"/>
      <c r="F357" s="233"/>
      <c r="G357" s="120" t="str">
        <f t="shared" si="20"/>
        <v/>
      </c>
      <c r="H357" s="35" t="str">
        <f t="shared" si="21"/>
        <v/>
      </c>
    </row>
    <row r="358" spans="1:8" x14ac:dyDescent="0.35">
      <c r="A358" s="96"/>
      <c r="B358" s="231"/>
      <c r="C358" s="232"/>
      <c r="D358" s="232"/>
      <c r="E358" s="232"/>
      <c r="F358" s="233"/>
      <c r="G358" s="120" t="str">
        <f t="shared" si="20"/>
        <v/>
      </c>
      <c r="H358" s="35" t="str">
        <f t="shared" si="21"/>
        <v/>
      </c>
    </row>
    <row r="359" spans="1:8" x14ac:dyDescent="0.35">
      <c r="A359" s="96"/>
      <c r="B359" s="231"/>
      <c r="C359" s="232"/>
      <c r="D359" s="232"/>
      <c r="E359" s="232"/>
      <c r="F359" s="233"/>
      <c r="G359" s="120" t="str">
        <f t="shared" si="20"/>
        <v/>
      </c>
      <c r="H359" s="35" t="str">
        <f t="shared" si="21"/>
        <v/>
      </c>
    </row>
    <row r="360" spans="1:8" x14ac:dyDescent="0.35">
      <c r="A360" s="230" t="s">
        <v>16</v>
      </c>
      <c r="B360" s="230"/>
      <c r="C360" s="230"/>
      <c r="D360" s="230"/>
      <c r="E360" s="230"/>
      <c r="F360" s="230"/>
      <c r="G360" s="28" t="s">
        <v>26</v>
      </c>
    </row>
    <row r="361" spans="1:8" x14ac:dyDescent="0.35">
      <c r="A361" s="96"/>
      <c r="B361" s="231"/>
      <c r="C361" s="232"/>
      <c r="D361" s="232"/>
      <c r="E361" s="232"/>
      <c r="F361" s="233"/>
      <c r="G361" s="120" t="str">
        <f t="shared" ref="G361:G391" si="22">IF(AND(NOT($G$7=""),NOT(B361="")),$G$7,"")</f>
        <v/>
      </c>
      <c r="H361" s="35" t="str">
        <f t="shared" ref="H361:H391" si="23">IF(OR(G361="Yes",G361="No",G361=""),IF(OR(ISNUMBER(B361),B361=""),IF(AND(OR(G361="Yes",G361="No"),ISNUMBER(B361)),"",IF(AND(B361="",G361=""),"",IF(AND(G361&lt;&gt;"Yes",G361&lt;&gt;"No"),"You have entered a reading without stating if it's estimated or not","You have stated that the reading is/is not estimated, but have not provided a reading"))),"Please input a valid number into reading"),IF(OR(ISNUMBER(B361),B361=""),"Please select either Yes or No in Estimated","Please select either Yes or No in Estimated and enter a valid number into reading"))</f>
        <v/>
      </c>
    </row>
    <row r="362" spans="1:8" x14ac:dyDescent="0.35">
      <c r="A362" s="96"/>
      <c r="B362" s="231"/>
      <c r="C362" s="232"/>
      <c r="D362" s="232"/>
      <c r="E362" s="232"/>
      <c r="F362" s="233"/>
      <c r="G362" s="120" t="str">
        <f t="shared" si="22"/>
        <v/>
      </c>
      <c r="H362" s="35" t="str">
        <f t="shared" si="23"/>
        <v/>
      </c>
    </row>
    <row r="363" spans="1:8" x14ac:dyDescent="0.35">
      <c r="A363" s="96"/>
      <c r="B363" s="231"/>
      <c r="C363" s="232"/>
      <c r="D363" s="232"/>
      <c r="E363" s="232"/>
      <c r="F363" s="233"/>
      <c r="G363" s="120" t="str">
        <f t="shared" si="22"/>
        <v/>
      </c>
      <c r="H363" s="35" t="str">
        <f t="shared" si="23"/>
        <v/>
      </c>
    </row>
    <row r="364" spans="1:8" x14ac:dyDescent="0.35">
      <c r="A364" s="96"/>
      <c r="B364" s="231"/>
      <c r="C364" s="232"/>
      <c r="D364" s="232"/>
      <c r="E364" s="232"/>
      <c r="F364" s="233"/>
      <c r="G364" s="120" t="str">
        <f t="shared" si="22"/>
        <v/>
      </c>
      <c r="H364" s="35" t="str">
        <f t="shared" si="23"/>
        <v/>
      </c>
    </row>
    <row r="365" spans="1:8" x14ac:dyDescent="0.35">
      <c r="A365" s="96"/>
      <c r="B365" s="231"/>
      <c r="C365" s="232"/>
      <c r="D365" s="232"/>
      <c r="E365" s="232"/>
      <c r="F365" s="233"/>
      <c r="G365" s="120" t="str">
        <f t="shared" si="22"/>
        <v/>
      </c>
      <c r="H365" s="35" t="str">
        <f t="shared" si="23"/>
        <v/>
      </c>
    </row>
    <row r="366" spans="1:8" x14ac:dyDescent="0.35">
      <c r="A366" s="96"/>
      <c r="B366" s="231"/>
      <c r="C366" s="232"/>
      <c r="D366" s="232"/>
      <c r="E366" s="232"/>
      <c r="F366" s="233"/>
      <c r="G366" s="120" t="str">
        <f t="shared" si="22"/>
        <v/>
      </c>
      <c r="H366" s="35" t="str">
        <f t="shared" si="23"/>
        <v/>
      </c>
    </row>
    <row r="367" spans="1:8" x14ac:dyDescent="0.35">
      <c r="A367" s="96"/>
      <c r="B367" s="231"/>
      <c r="C367" s="232"/>
      <c r="D367" s="232"/>
      <c r="E367" s="232"/>
      <c r="F367" s="233"/>
      <c r="G367" s="120" t="str">
        <f t="shared" si="22"/>
        <v/>
      </c>
      <c r="H367" s="35" t="str">
        <f t="shared" si="23"/>
        <v/>
      </c>
    </row>
    <row r="368" spans="1:8" x14ac:dyDescent="0.35">
      <c r="A368" s="96"/>
      <c r="B368" s="231"/>
      <c r="C368" s="232"/>
      <c r="D368" s="232"/>
      <c r="E368" s="232"/>
      <c r="F368" s="233"/>
      <c r="G368" s="120" t="str">
        <f t="shared" si="22"/>
        <v/>
      </c>
      <c r="H368" s="35" t="str">
        <f t="shared" si="23"/>
        <v/>
      </c>
    </row>
    <row r="369" spans="1:8" x14ac:dyDescent="0.35">
      <c r="A369" s="96"/>
      <c r="B369" s="231"/>
      <c r="C369" s="232"/>
      <c r="D369" s="232"/>
      <c r="E369" s="232"/>
      <c r="F369" s="233"/>
      <c r="G369" s="120" t="str">
        <f t="shared" si="22"/>
        <v/>
      </c>
      <c r="H369" s="35" t="str">
        <f t="shared" si="23"/>
        <v/>
      </c>
    </row>
    <row r="370" spans="1:8" x14ac:dyDescent="0.35">
      <c r="A370" s="96"/>
      <c r="B370" s="231"/>
      <c r="C370" s="232"/>
      <c r="D370" s="232"/>
      <c r="E370" s="232"/>
      <c r="F370" s="233"/>
      <c r="G370" s="120" t="str">
        <f t="shared" si="22"/>
        <v/>
      </c>
      <c r="H370" s="35" t="str">
        <f t="shared" si="23"/>
        <v/>
      </c>
    </row>
    <row r="371" spans="1:8" x14ac:dyDescent="0.35">
      <c r="A371" s="96"/>
      <c r="B371" s="231"/>
      <c r="C371" s="232"/>
      <c r="D371" s="232"/>
      <c r="E371" s="232"/>
      <c r="F371" s="233"/>
      <c r="G371" s="120" t="str">
        <f t="shared" si="22"/>
        <v/>
      </c>
      <c r="H371" s="35" t="str">
        <f t="shared" si="23"/>
        <v/>
      </c>
    </row>
    <row r="372" spans="1:8" x14ac:dyDescent="0.35">
      <c r="A372" s="96"/>
      <c r="B372" s="231"/>
      <c r="C372" s="232"/>
      <c r="D372" s="232"/>
      <c r="E372" s="232"/>
      <c r="F372" s="233"/>
      <c r="G372" s="120" t="str">
        <f t="shared" si="22"/>
        <v/>
      </c>
      <c r="H372" s="35" t="str">
        <f t="shared" si="23"/>
        <v/>
      </c>
    </row>
    <row r="373" spans="1:8" x14ac:dyDescent="0.35">
      <c r="A373" s="96"/>
      <c r="B373" s="231"/>
      <c r="C373" s="232"/>
      <c r="D373" s="232"/>
      <c r="E373" s="232"/>
      <c r="F373" s="233"/>
      <c r="G373" s="120" t="str">
        <f t="shared" si="22"/>
        <v/>
      </c>
      <c r="H373" s="35" t="str">
        <f t="shared" si="23"/>
        <v/>
      </c>
    </row>
    <row r="374" spans="1:8" x14ac:dyDescent="0.35">
      <c r="A374" s="96"/>
      <c r="B374" s="231"/>
      <c r="C374" s="232"/>
      <c r="D374" s="232"/>
      <c r="E374" s="232"/>
      <c r="F374" s="233"/>
      <c r="G374" s="120" t="str">
        <f t="shared" si="22"/>
        <v/>
      </c>
      <c r="H374" s="35" t="str">
        <f t="shared" si="23"/>
        <v/>
      </c>
    </row>
    <row r="375" spans="1:8" x14ac:dyDescent="0.35">
      <c r="A375" s="96"/>
      <c r="B375" s="231"/>
      <c r="C375" s="232"/>
      <c r="D375" s="232"/>
      <c r="E375" s="232"/>
      <c r="F375" s="233"/>
      <c r="G375" s="120" t="str">
        <f t="shared" si="22"/>
        <v/>
      </c>
      <c r="H375" s="35" t="str">
        <f t="shared" si="23"/>
        <v/>
      </c>
    </row>
    <row r="376" spans="1:8" x14ac:dyDescent="0.35">
      <c r="A376" s="96"/>
      <c r="B376" s="231"/>
      <c r="C376" s="232"/>
      <c r="D376" s="232"/>
      <c r="E376" s="232"/>
      <c r="F376" s="233"/>
      <c r="G376" s="120" t="str">
        <f t="shared" si="22"/>
        <v/>
      </c>
      <c r="H376" s="35" t="str">
        <f t="shared" si="23"/>
        <v/>
      </c>
    </row>
    <row r="377" spans="1:8" x14ac:dyDescent="0.35">
      <c r="A377" s="96"/>
      <c r="B377" s="231"/>
      <c r="C377" s="232"/>
      <c r="D377" s="232"/>
      <c r="E377" s="232"/>
      <c r="F377" s="233"/>
      <c r="G377" s="120" t="str">
        <f t="shared" si="22"/>
        <v/>
      </c>
      <c r="H377" s="35" t="str">
        <f t="shared" si="23"/>
        <v/>
      </c>
    </row>
    <row r="378" spans="1:8" x14ac:dyDescent="0.35">
      <c r="A378" s="96"/>
      <c r="B378" s="231"/>
      <c r="C378" s="232"/>
      <c r="D378" s="232"/>
      <c r="E378" s="232"/>
      <c r="F378" s="233"/>
      <c r="G378" s="120" t="str">
        <f t="shared" si="22"/>
        <v/>
      </c>
      <c r="H378" s="35" t="str">
        <f t="shared" si="23"/>
        <v/>
      </c>
    </row>
    <row r="379" spans="1:8" x14ac:dyDescent="0.35">
      <c r="A379" s="96"/>
      <c r="B379" s="231"/>
      <c r="C379" s="232"/>
      <c r="D379" s="232"/>
      <c r="E379" s="232"/>
      <c r="F379" s="233"/>
      <c r="G379" s="120" t="str">
        <f t="shared" si="22"/>
        <v/>
      </c>
      <c r="H379" s="35" t="str">
        <f t="shared" si="23"/>
        <v/>
      </c>
    </row>
    <row r="380" spans="1:8" x14ac:dyDescent="0.35">
      <c r="A380" s="96"/>
      <c r="B380" s="231"/>
      <c r="C380" s="232"/>
      <c r="D380" s="232"/>
      <c r="E380" s="232"/>
      <c r="F380" s="233"/>
      <c r="G380" s="120" t="str">
        <f t="shared" si="22"/>
        <v/>
      </c>
      <c r="H380" s="35" t="str">
        <f t="shared" si="23"/>
        <v/>
      </c>
    </row>
    <row r="381" spans="1:8" x14ac:dyDescent="0.35">
      <c r="A381" s="96"/>
      <c r="B381" s="231"/>
      <c r="C381" s="232"/>
      <c r="D381" s="232"/>
      <c r="E381" s="232"/>
      <c r="F381" s="233"/>
      <c r="G381" s="120" t="str">
        <f t="shared" si="22"/>
        <v/>
      </c>
      <c r="H381" s="35" t="str">
        <f t="shared" si="23"/>
        <v/>
      </c>
    </row>
    <row r="382" spans="1:8" x14ac:dyDescent="0.35">
      <c r="A382" s="96"/>
      <c r="B382" s="231"/>
      <c r="C382" s="232"/>
      <c r="D382" s="232"/>
      <c r="E382" s="232"/>
      <c r="F382" s="233"/>
      <c r="G382" s="120" t="str">
        <f t="shared" si="22"/>
        <v/>
      </c>
      <c r="H382" s="35" t="str">
        <f t="shared" si="23"/>
        <v/>
      </c>
    </row>
    <row r="383" spans="1:8" x14ac:dyDescent="0.35">
      <c r="A383" s="96"/>
      <c r="B383" s="231"/>
      <c r="C383" s="232"/>
      <c r="D383" s="232"/>
      <c r="E383" s="232"/>
      <c r="F383" s="233"/>
      <c r="G383" s="120" t="str">
        <f t="shared" si="22"/>
        <v/>
      </c>
      <c r="H383" s="35" t="str">
        <f t="shared" si="23"/>
        <v/>
      </c>
    </row>
    <row r="384" spans="1:8" x14ac:dyDescent="0.35">
      <c r="A384" s="96"/>
      <c r="B384" s="231"/>
      <c r="C384" s="232"/>
      <c r="D384" s="232"/>
      <c r="E384" s="232"/>
      <c r="F384" s="233"/>
      <c r="G384" s="120" t="str">
        <f t="shared" si="22"/>
        <v/>
      </c>
      <c r="H384" s="35" t="str">
        <f t="shared" si="23"/>
        <v/>
      </c>
    </row>
    <row r="385" spans="1:22" x14ac:dyDescent="0.35">
      <c r="A385" s="96"/>
      <c r="B385" s="231"/>
      <c r="C385" s="232"/>
      <c r="D385" s="232"/>
      <c r="E385" s="232"/>
      <c r="F385" s="233"/>
      <c r="G385" s="120" t="str">
        <f t="shared" si="22"/>
        <v/>
      </c>
      <c r="H385" s="35" t="str">
        <f t="shared" si="23"/>
        <v/>
      </c>
      <c r="Q385" s="35"/>
      <c r="R385" s="35"/>
    </row>
    <row r="386" spans="1:22" x14ac:dyDescent="0.35">
      <c r="A386" s="96"/>
      <c r="B386" s="231"/>
      <c r="C386" s="232"/>
      <c r="D386" s="232"/>
      <c r="E386" s="232"/>
      <c r="F386" s="233"/>
      <c r="G386" s="120" t="str">
        <f t="shared" si="22"/>
        <v/>
      </c>
      <c r="H386" s="35" t="str">
        <f t="shared" si="23"/>
        <v/>
      </c>
      <c r="Q386" s="35"/>
      <c r="R386" s="35"/>
    </row>
    <row r="387" spans="1:22" x14ac:dyDescent="0.35">
      <c r="A387" s="96"/>
      <c r="B387" s="231"/>
      <c r="C387" s="232"/>
      <c r="D387" s="232"/>
      <c r="E387" s="232"/>
      <c r="F387" s="233"/>
      <c r="G387" s="120" t="str">
        <f t="shared" si="22"/>
        <v/>
      </c>
      <c r="H387" s="35" t="str">
        <f t="shared" si="23"/>
        <v/>
      </c>
      <c r="Q387" s="35"/>
      <c r="R387" s="35"/>
    </row>
    <row r="388" spans="1:22" x14ac:dyDescent="0.35">
      <c r="A388" s="96"/>
      <c r="B388" s="231"/>
      <c r="C388" s="232"/>
      <c r="D388" s="232"/>
      <c r="E388" s="232"/>
      <c r="F388" s="233"/>
      <c r="G388" s="120" t="str">
        <f t="shared" si="22"/>
        <v/>
      </c>
      <c r="H388" s="35" t="str">
        <f t="shared" si="23"/>
        <v/>
      </c>
      <c r="Q388" s="35"/>
      <c r="R388" s="35"/>
    </row>
    <row r="389" spans="1:22" x14ac:dyDescent="0.35">
      <c r="A389" s="96"/>
      <c r="B389" s="231"/>
      <c r="C389" s="232"/>
      <c r="D389" s="232"/>
      <c r="E389" s="232"/>
      <c r="F389" s="233"/>
      <c r="G389" s="120" t="str">
        <f t="shared" si="22"/>
        <v/>
      </c>
      <c r="H389" s="35" t="str">
        <f t="shared" si="23"/>
        <v/>
      </c>
      <c r="Q389" s="35"/>
      <c r="R389" s="35"/>
    </row>
    <row r="390" spans="1:22" x14ac:dyDescent="0.35">
      <c r="A390" s="96"/>
      <c r="B390" s="231"/>
      <c r="C390" s="232"/>
      <c r="D390" s="232"/>
      <c r="E390" s="232"/>
      <c r="F390" s="233"/>
      <c r="G390" s="120" t="str">
        <f t="shared" si="22"/>
        <v/>
      </c>
      <c r="H390" s="35" t="str">
        <f t="shared" si="23"/>
        <v/>
      </c>
      <c r="Q390" s="35"/>
      <c r="R390" s="35"/>
    </row>
    <row r="391" spans="1:22" x14ac:dyDescent="0.35">
      <c r="A391" s="96"/>
      <c r="B391" s="231"/>
      <c r="C391" s="232"/>
      <c r="D391" s="232"/>
      <c r="E391" s="232"/>
      <c r="F391" s="233"/>
      <c r="G391" s="120" t="str">
        <f t="shared" si="22"/>
        <v/>
      </c>
      <c r="H391" s="35" t="str">
        <f t="shared" si="23"/>
        <v/>
      </c>
      <c r="J391" s="81"/>
      <c r="K391" s="81"/>
      <c r="L391" s="81"/>
      <c r="M391" s="81"/>
      <c r="N391" s="81"/>
      <c r="O391" s="81"/>
      <c r="P391" s="81"/>
      <c r="Q391" s="83"/>
      <c r="R391" s="83"/>
      <c r="S391" s="81"/>
      <c r="T391" s="81"/>
      <c r="U391" s="79"/>
      <c r="V391" s="79"/>
    </row>
    <row r="392" spans="1:22" x14ac:dyDescent="0.35">
      <c r="A392" s="47"/>
      <c r="B392" s="44"/>
      <c r="C392" s="44"/>
      <c r="D392" s="44"/>
      <c r="E392" s="44"/>
      <c r="F392" s="44"/>
      <c r="G392" s="44"/>
      <c r="J392" s="81"/>
      <c r="K392" s="81"/>
      <c r="L392" s="81"/>
      <c r="M392" s="81"/>
      <c r="N392" s="81"/>
      <c r="O392" s="81"/>
      <c r="P392" s="81"/>
      <c r="Q392" s="83"/>
      <c r="R392" s="83"/>
      <c r="S392" s="81"/>
      <c r="T392" s="81"/>
      <c r="U392" s="79"/>
      <c r="V392" s="79"/>
    </row>
    <row r="393" spans="1:22" ht="15" customHeight="1" x14ac:dyDescent="0.35">
      <c r="A393" s="247" t="s">
        <v>39</v>
      </c>
      <c r="B393" s="248"/>
      <c r="C393" s="249"/>
      <c r="D393" s="40"/>
      <c r="E393" s="250" t="s">
        <v>40</v>
      </c>
      <c r="F393" s="251"/>
      <c r="G393" s="252"/>
      <c r="J393" s="82" t="s">
        <v>83</v>
      </c>
      <c r="K393" s="82" t="s">
        <v>84</v>
      </c>
      <c r="L393" s="82" t="s">
        <v>85</v>
      </c>
      <c r="M393" s="82" t="s">
        <v>86</v>
      </c>
      <c r="N393" s="82" t="s">
        <v>87</v>
      </c>
      <c r="O393" s="81" t="s">
        <v>88</v>
      </c>
      <c r="P393" s="81"/>
      <c r="Q393" s="83"/>
      <c r="R393" s="83"/>
      <c r="S393" s="81"/>
      <c r="T393" s="81"/>
      <c r="U393" s="79"/>
      <c r="V393" s="79"/>
    </row>
    <row r="394" spans="1:22" x14ac:dyDescent="0.35">
      <c r="A394" s="96" t="s">
        <v>0</v>
      </c>
      <c r="B394" s="241"/>
      <c r="C394" s="242"/>
      <c r="D394" s="41"/>
      <c r="E394" s="253"/>
      <c r="F394" s="254"/>
      <c r="G394" s="255"/>
      <c r="H394" s="35" t="str">
        <f>IF(NOT(ISERR(YEAR(B394))),IF(AND(DailyReturn!B2&gt;B394,B394&lt;&gt;""),"End Date before Start Date",""),"Invalid Date")</f>
        <v/>
      </c>
      <c r="J394" s="82" t="s">
        <v>89</v>
      </c>
      <c r="K394" s="82">
        <f>COUNTIF(G9:G39,"Yes")</f>
        <v>0</v>
      </c>
      <c r="L394" s="82">
        <f>COUNTIF(G9:G39,"No")</f>
        <v>0</v>
      </c>
      <c r="M394" s="82">
        <f>COUNT(B9:B39)</f>
        <v>0</v>
      </c>
      <c r="N394" s="82">
        <f>COUNTA(B9:B39)</f>
        <v>0</v>
      </c>
      <c r="O394" s="82">
        <f>SUM(COUNTIF(G9:G39,{"Yes","No"}))</f>
        <v>0</v>
      </c>
      <c r="P394" s="81"/>
      <c r="Q394" s="83"/>
      <c r="R394" s="83"/>
      <c r="S394" s="81"/>
      <c r="T394" s="81"/>
      <c r="U394" s="79"/>
      <c r="V394" s="79"/>
    </row>
    <row r="395" spans="1:22" ht="15" customHeight="1" x14ac:dyDescent="0.35">
      <c r="A395" s="280" t="s">
        <v>6</v>
      </c>
      <c r="B395" s="243"/>
      <c r="C395" s="244"/>
      <c r="D395" s="38"/>
      <c r="E395" s="256"/>
      <c r="F395" s="257"/>
      <c r="G395" s="258"/>
      <c r="H395" s="35" t="str">
        <f>IF(OR(ISNUMBER(B395),B395=""),IF(AND(B395&lt;&gt;"",B395&lt;DailyReturn!B3),"End Reading is less than Start Reading",""),"Please input a valid number into Reading")</f>
        <v/>
      </c>
      <c r="J395" s="82" t="s">
        <v>90</v>
      </c>
      <c r="K395" s="82">
        <f>COUNTIF(G41:G71,"Yes")</f>
        <v>0</v>
      </c>
      <c r="L395" s="82">
        <f>COUNTIF(G41:G71,"No")</f>
        <v>0</v>
      </c>
      <c r="M395" s="82">
        <f>COUNT(B41:B71)</f>
        <v>0</v>
      </c>
      <c r="N395" s="82">
        <f>COUNTA(B41:B71)</f>
        <v>0</v>
      </c>
      <c r="O395" s="82">
        <f>SUM(COUNTIF(G41:G71,{"Yes","No"}))</f>
        <v>0</v>
      </c>
      <c r="P395" s="81"/>
      <c r="Q395" s="83"/>
      <c r="R395" s="83"/>
      <c r="S395" s="81"/>
      <c r="T395" s="81"/>
      <c r="U395" s="79"/>
      <c r="V395" s="79"/>
    </row>
    <row r="396" spans="1:22" ht="15" customHeight="1" x14ac:dyDescent="0.35">
      <c r="A396" s="281"/>
      <c r="B396" s="245"/>
      <c r="C396" s="246"/>
      <c r="D396" s="38"/>
      <c r="E396" s="226" t="s">
        <v>55</v>
      </c>
      <c r="F396" s="227"/>
      <c r="G396" s="37" t="str">
        <f>IF(OR(CoverSheet!H13="Yes",CoverSheet!H13="No"),"Yes","No")</f>
        <v>Yes</v>
      </c>
      <c r="J396" s="82" t="s">
        <v>91</v>
      </c>
      <c r="K396" s="82">
        <f>COUNTIF(G73:G103,"Yes")</f>
        <v>0</v>
      </c>
      <c r="L396" s="82">
        <f>COUNTIF(G73:G103,"No")</f>
        <v>0</v>
      </c>
      <c r="M396" s="82">
        <f>COUNT(B73:B103)</f>
        <v>0</v>
      </c>
      <c r="N396" s="82">
        <f>COUNTA(B73:B103)</f>
        <v>0</v>
      </c>
      <c r="O396" s="82">
        <f>SUM(COUNTIF(G73:G103,{"Yes","No"}))</f>
        <v>0</v>
      </c>
      <c r="P396" s="81"/>
      <c r="Q396" s="83"/>
      <c r="R396" s="83"/>
      <c r="S396" s="81"/>
      <c r="T396" s="81"/>
      <c r="U396" s="79"/>
      <c r="V396" s="79"/>
    </row>
    <row r="397" spans="1:22" s="20" customFormat="1" ht="15" customHeight="1" x14ac:dyDescent="0.35">
      <c r="A397" s="48"/>
      <c r="B397" s="45"/>
      <c r="C397" s="45"/>
      <c r="D397" s="38"/>
      <c r="E397" s="226" t="s">
        <v>50</v>
      </c>
      <c r="F397" s="227"/>
      <c r="G397" s="37" t="str">
        <f>IF(CoverSheet!H13="Yes","N/A",IF(CoverSheet!I16="Yes",IF(AND(CoverSheet!I20&lt;&gt;"",CoverSheet!I22&lt;&gt;"",CoverSheet!G29=""),"Yes","No"),IF(AND(CoverSheet!G29&lt;&gt;"",CoverSheet!I16="No",CoverSheet!I20="",CoverSheet!I22=""),"Yes","No")))</f>
        <v>Yes</v>
      </c>
      <c r="H397" s="90"/>
      <c r="I397" s="53"/>
      <c r="J397" s="82" t="s">
        <v>92</v>
      </c>
      <c r="K397" s="82">
        <f>COUNTIF(G105:G135,"Yes")</f>
        <v>0</v>
      </c>
      <c r="L397" s="82">
        <f>COUNTIF(G105:G135,"No")</f>
        <v>0</v>
      </c>
      <c r="M397" s="82">
        <f>COUNT(B105:B135)</f>
        <v>0</v>
      </c>
      <c r="N397" s="82">
        <f>COUNTA(B105:B135)</f>
        <v>0</v>
      </c>
      <c r="O397" s="82">
        <f>SUM(COUNTIF(G105:G135,{"Yes","No"}))</f>
        <v>0</v>
      </c>
      <c r="P397" s="81"/>
      <c r="Q397" s="83"/>
      <c r="R397" s="83"/>
      <c r="S397" s="81"/>
      <c r="T397" s="81"/>
      <c r="U397" s="79"/>
      <c r="V397" s="79"/>
    </row>
    <row r="398" spans="1:22" ht="15" customHeight="1" x14ac:dyDescent="0.35">
      <c r="A398" s="259" t="str">
        <f>IF(DailyReturn!E5=1,"9. Total water abstracted (Cubic Metres)",IF(DailyReturn!E5=2,"9. Total water abstracted (Litres)",IF(DailyReturn!E5=3,"9. Total water abstracted (Gallons)","9. Total water abstracted ")))</f>
        <v xml:space="preserve">9. Total water abstracted </v>
      </c>
      <c r="B398" s="260"/>
      <c r="C398" s="261"/>
      <c r="D398" s="40"/>
      <c r="E398" s="226" t="s">
        <v>56</v>
      </c>
      <c r="F398" s="227"/>
      <c r="G398" s="37" t="str">
        <f>IF(CoverSheet!H13="Yes","N/A",IF(OR(CoverSheet!G32="Yes",CoverSheet!G32="No",CoverSheet!H13="Yes"),"Yes","No"))</f>
        <v>Yes</v>
      </c>
      <c r="J398" s="82" t="s">
        <v>93</v>
      </c>
      <c r="K398" s="82">
        <f>COUNTIF(G137:G167,"Yes")</f>
        <v>0</v>
      </c>
      <c r="L398" s="82">
        <f>COUNTIF(G137:G167,"No")</f>
        <v>0</v>
      </c>
      <c r="M398" s="82">
        <f>COUNT(B137:B167)</f>
        <v>0</v>
      </c>
      <c r="N398" s="82">
        <f>COUNTA(B137:B167)</f>
        <v>0</v>
      </c>
      <c r="O398" s="82">
        <f>SUM(COUNTIF(G137:G167,{"Yes","No"}))</f>
        <v>0</v>
      </c>
      <c r="P398" s="81"/>
      <c r="Q398" s="83"/>
      <c r="R398" s="83"/>
      <c r="S398" s="81"/>
      <c r="T398" s="81"/>
      <c r="U398" s="79"/>
      <c r="V398" s="79"/>
    </row>
    <row r="399" spans="1:22" ht="15" customHeight="1" x14ac:dyDescent="0.35">
      <c r="A399" s="276" t="s">
        <v>38</v>
      </c>
      <c r="B399" s="277"/>
      <c r="C399" s="286"/>
      <c r="D399" s="38"/>
      <c r="E399" s="226" t="s">
        <v>57</v>
      </c>
      <c r="F399" s="227"/>
      <c r="G399" s="37" t="str">
        <f>IF(CoverSheet!H13="Yes","N/A",IF(OR(AND(ISNUMBER(DailyReturn!B3),NOT(ISERR(YEAR(DailyReturn!B2))),DailyReturn!B2&lt;&gt;""),CoverSheet!I16="No"),"Yes","No"))</f>
        <v>Yes</v>
      </c>
      <c r="H399" s="35" t="str">
        <f>IF(OR(ISNUMBER(C399),C399=""),"","Please input a valid number into Amount Abstracted")</f>
        <v/>
      </c>
      <c r="J399" s="82" t="s">
        <v>94</v>
      </c>
      <c r="K399" s="82">
        <f>COUNTIF(G169:G199,"Yes")</f>
        <v>0</v>
      </c>
      <c r="L399" s="82">
        <f>COUNTIF(G169:G199,"No")</f>
        <v>0</v>
      </c>
      <c r="M399" s="82">
        <f>COUNT(B169:B199)</f>
        <v>0</v>
      </c>
      <c r="N399" s="82">
        <f>COUNTA(B169:B199)</f>
        <v>0</v>
      </c>
      <c r="O399" s="82">
        <f>SUM(COUNTIF(G169:G199,{"Yes","No"}))</f>
        <v>0</v>
      </c>
      <c r="P399" s="81"/>
      <c r="Q399" s="83"/>
      <c r="R399" s="83"/>
      <c r="S399" s="81"/>
      <c r="T399" s="81"/>
      <c r="U399" s="79"/>
      <c r="V399" s="79"/>
    </row>
    <row r="400" spans="1:22" ht="15" customHeight="1" x14ac:dyDescent="0.35">
      <c r="A400" s="278"/>
      <c r="B400" s="279"/>
      <c r="C400" s="287"/>
      <c r="D400" s="38"/>
      <c r="E400" s="226" t="s">
        <v>131</v>
      </c>
      <c r="F400" s="227"/>
      <c r="G400" s="37" t="str">
        <f>IF(CoverSheet!H13="Yes","N/A",IF(OR(AND(DailyReturn!E3&lt;&gt;0,DailyReturn!E5&lt;&gt;0)),"Yes","No"))</f>
        <v>No</v>
      </c>
      <c r="J400" s="82" t="s">
        <v>95</v>
      </c>
      <c r="K400" s="82">
        <f>COUNTIF(G201:G231,"Yes")</f>
        <v>0</v>
      </c>
      <c r="L400" s="82">
        <f>COUNTIF(G201:G231,"No")</f>
        <v>0</v>
      </c>
      <c r="M400" s="82">
        <f>COUNT(B201:B231)</f>
        <v>0</v>
      </c>
      <c r="N400" s="82">
        <f>COUNTA(B201:B231)</f>
        <v>0</v>
      </c>
      <c r="O400" s="82">
        <f>SUM(COUNTIF(G201:G231,{"Yes","No"}))</f>
        <v>0</v>
      </c>
      <c r="P400" s="81"/>
      <c r="Q400" s="83"/>
      <c r="R400" s="83"/>
      <c r="S400" s="81"/>
      <c r="T400" s="81"/>
      <c r="U400" s="79"/>
      <c r="V400" s="79"/>
    </row>
    <row r="401" spans="1:22" ht="15" customHeight="1" x14ac:dyDescent="0.35">
      <c r="A401" s="49"/>
      <c r="B401" s="38"/>
      <c r="C401" s="38"/>
      <c r="D401" s="38"/>
      <c r="E401" s="222" t="s">
        <v>75</v>
      </c>
      <c r="F401" s="223"/>
      <c r="G401" s="228" t="str">
        <f>IF(CoverSheet!H13="Yes","N/A",IF(AND(M409="True",M411="True",N406&lt;&gt;0,O406&lt;&gt;0),"Yes","No"))</f>
        <v>No</v>
      </c>
      <c r="J401" s="82" t="s">
        <v>96</v>
      </c>
      <c r="K401" s="82">
        <f>COUNTIF(G233:G263,"Yes")</f>
        <v>0</v>
      </c>
      <c r="L401" s="82">
        <f>COUNTIF(G233:G263,"No")</f>
        <v>0</v>
      </c>
      <c r="M401" s="82">
        <f>COUNT(B233:B263)</f>
        <v>0</v>
      </c>
      <c r="N401" s="82">
        <f>COUNTA(B233:B263)</f>
        <v>0</v>
      </c>
      <c r="O401" s="82">
        <f>SUM(COUNTIF(G233:G263,{"Yes","No"}))</f>
        <v>0</v>
      </c>
      <c r="P401" s="81"/>
      <c r="Q401" s="83"/>
      <c r="R401" s="83"/>
      <c r="S401" s="81"/>
      <c r="T401" s="81"/>
      <c r="U401" s="79"/>
      <c r="V401" s="79"/>
    </row>
    <row r="402" spans="1:22" ht="13.5" customHeight="1" x14ac:dyDescent="0.35">
      <c r="A402" s="288" t="s">
        <v>17</v>
      </c>
      <c r="B402" s="289"/>
      <c r="C402" s="290"/>
      <c r="D402" s="40"/>
      <c r="E402" s="224"/>
      <c r="F402" s="225"/>
      <c r="G402" s="229"/>
      <c r="J402" s="82" t="s">
        <v>97</v>
      </c>
      <c r="K402" s="82">
        <f>COUNTIF(G265:G295,"Yes")</f>
        <v>0</v>
      </c>
      <c r="L402" s="82">
        <f>COUNTIF(G265:G295,"No")</f>
        <v>0</v>
      </c>
      <c r="M402" s="82">
        <f>COUNT(B265:B295)</f>
        <v>0</v>
      </c>
      <c r="N402" s="82">
        <f>COUNTA(B265:B295)</f>
        <v>0</v>
      </c>
      <c r="O402" s="82">
        <f>SUM(COUNTIF(G265:G295,{"Yes","No"}))</f>
        <v>0</v>
      </c>
      <c r="P402" s="81"/>
      <c r="Q402" s="83"/>
      <c r="R402" s="83"/>
      <c r="S402" s="81"/>
      <c r="T402" s="81"/>
      <c r="U402" s="79"/>
      <c r="V402" s="79"/>
    </row>
    <row r="403" spans="1:22" ht="15" customHeight="1" x14ac:dyDescent="0.35">
      <c r="A403" s="274" t="s">
        <v>27</v>
      </c>
      <c r="B403" s="282"/>
      <c r="C403" s="283"/>
      <c r="D403" s="38"/>
      <c r="E403" s="226" t="s">
        <v>58</v>
      </c>
      <c r="F403" s="227"/>
      <c r="G403" s="37" t="str">
        <f>IF(CoverSheet!H13="Yes","N/A",IF(OR(AND(ISNUMBER(B395),NOT(ISERR(YEAR(B394))),B394&lt;&gt;"",B394&gt;=DailyReturn!B2,B395&gt;=DailyReturn!B3),CoverSheet!I16="No"),"Yes","No"))</f>
        <v>Yes</v>
      </c>
      <c r="J403" s="82" t="s">
        <v>98</v>
      </c>
      <c r="K403" s="82">
        <f>COUNTIF(G297:G327,"Yes")</f>
        <v>0</v>
      </c>
      <c r="L403" s="82">
        <f>COUNTIF(G297:G327,"No")</f>
        <v>0</v>
      </c>
      <c r="M403" s="82">
        <f>COUNT(B297:B327)</f>
        <v>0</v>
      </c>
      <c r="N403" s="82">
        <f>COUNTA(B297:B327)</f>
        <v>0</v>
      </c>
      <c r="O403" s="82">
        <f>SUM(COUNTIF(G297:G327,{"Yes","No"}))</f>
        <v>0</v>
      </c>
      <c r="P403" s="81"/>
      <c r="Q403" s="83"/>
      <c r="R403" s="83"/>
      <c r="S403" s="81"/>
      <c r="T403" s="81"/>
      <c r="U403" s="79"/>
      <c r="V403" s="79"/>
    </row>
    <row r="404" spans="1:22" ht="15" customHeight="1" x14ac:dyDescent="0.35">
      <c r="A404" s="275"/>
      <c r="B404" s="284"/>
      <c r="C404" s="285"/>
      <c r="D404" s="38"/>
      <c r="E404" s="222" t="s">
        <v>59</v>
      </c>
      <c r="F404" s="223"/>
      <c r="G404" s="228" t="str">
        <f>IF(CoverSheet!H13="Yes","N/A",IF(CoverSheet!H13&lt;&gt;"Yes",IF(ISNUMBER(C399),"Yes","No"),"Yes"))</f>
        <v>No</v>
      </c>
      <c r="J404" s="82" t="s">
        <v>99</v>
      </c>
      <c r="K404" s="82">
        <f>COUNTIF(G329:G359,"Yes")</f>
        <v>0</v>
      </c>
      <c r="L404" s="82">
        <f>COUNTIF(G329:G359,"No")</f>
        <v>0</v>
      </c>
      <c r="M404" s="82">
        <f>COUNT(B329:B359)</f>
        <v>0</v>
      </c>
      <c r="N404" s="82">
        <f>COUNTA(B329:B359)</f>
        <v>0</v>
      </c>
      <c r="O404" s="82">
        <f>SUM(COUNTIF(G329:G359,{"Yes","No"}))</f>
        <v>0</v>
      </c>
      <c r="P404" s="81"/>
      <c r="Q404" s="83"/>
      <c r="R404" s="83"/>
      <c r="S404" s="81"/>
      <c r="T404" s="81"/>
      <c r="U404" s="79"/>
      <c r="V404" s="79"/>
    </row>
    <row r="405" spans="1:22" ht="15" customHeight="1" x14ac:dyDescent="0.35">
      <c r="A405" s="50"/>
      <c r="B405" s="46"/>
      <c r="C405" s="46"/>
      <c r="D405" s="38"/>
      <c r="E405" s="224"/>
      <c r="F405" s="225"/>
      <c r="G405" s="229"/>
      <c r="J405" s="82" t="s">
        <v>100</v>
      </c>
      <c r="K405" s="82">
        <f>COUNTIF(G361:G391,"Yes")</f>
        <v>0</v>
      </c>
      <c r="L405" s="82">
        <f>COUNTIF(G361:G391,"No")</f>
        <v>0</v>
      </c>
      <c r="M405" s="82">
        <f>COUNT(B361:B391)</f>
        <v>0</v>
      </c>
      <c r="N405" s="82">
        <f>COUNTA(B361:B391)</f>
        <v>0</v>
      </c>
      <c r="O405" s="82">
        <f>SUM(COUNTIF(G361:G391,{"Yes","No"}))</f>
        <v>0</v>
      </c>
      <c r="P405" s="81"/>
      <c r="Q405" s="83"/>
      <c r="R405" s="83"/>
      <c r="S405" s="81"/>
      <c r="T405" s="81"/>
      <c r="U405" s="79"/>
      <c r="V405" s="79"/>
    </row>
    <row r="406" spans="1:22" ht="15" customHeight="1" x14ac:dyDescent="0.35">
      <c r="A406" s="265" t="s">
        <v>128</v>
      </c>
      <c r="B406" s="266"/>
      <c r="C406" s="267"/>
      <c r="D406" s="42"/>
      <c r="E406" s="221"/>
      <c r="F406" s="221"/>
      <c r="G406" s="221"/>
      <c r="J406" s="82" t="s">
        <v>101</v>
      </c>
      <c r="K406" s="82">
        <f>SUM(K394:K405)</f>
        <v>0</v>
      </c>
      <c r="L406" s="82">
        <f>SUM(L394:L405)</f>
        <v>0</v>
      </c>
      <c r="M406" s="82">
        <f>SUM(M394:M405)</f>
        <v>0</v>
      </c>
      <c r="N406" s="82">
        <f>SUM(N394:N405)</f>
        <v>0</v>
      </c>
      <c r="O406" s="82">
        <f>SUM(O394:O405)</f>
        <v>0</v>
      </c>
      <c r="P406" s="82"/>
      <c r="Q406" s="83"/>
      <c r="R406" s="83"/>
      <c r="S406" s="81"/>
      <c r="T406" s="81"/>
      <c r="U406" s="79"/>
      <c r="V406" s="79"/>
    </row>
    <row r="407" spans="1:22" ht="15" customHeight="1" x14ac:dyDescent="0.35">
      <c r="A407" s="268"/>
      <c r="B407" s="269"/>
      <c r="C407" s="270"/>
      <c r="D407" s="42"/>
      <c r="E407" s="221"/>
      <c r="F407" s="221"/>
      <c r="G407" s="221"/>
      <c r="J407" s="81"/>
      <c r="K407" s="81"/>
      <c r="L407" s="81"/>
      <c r="M407" s="81"/>
      <c r="N407" s="81"/>
      <c r="O407" s="81"/>
      <c r="P407" s="81"/>
      <c r="Q407" s="83"/>
      <c r="R407" s="83"/>
      <c r="S407" s="81"/>
      <c r="T407" s="81"/>
      <c r="U407" s="79"/>
      <c r="V407" s="79"/>
    </row>
    <row r="408" spans="1:22" x14ac:dyDescent="0.35">
      <c r="A408" s="268"/>
      <c r="B408" s="269"/>
      <c r="C408" s="270"/>
      <c r="D408" s="42"/>
      <c r="E408" s="221"/>
      <c r="F408" s="221"/>
      <c r="G408" s="221"/>
      <c r="J408" s="81" t="s">
        <v>102</v>
      </c>
      <c r="K408" s="81"/>
      <c r="L408" s="81"/>
      <c r="M408" s="81"/>
      <c r="N408" s="81"/>
      <c r="O408" s="81"/>
      <c r="P408" s="81"/>
      <c r="Q408" s="83"/>
      <c r="R408" s="83"/>
      <c r="S408" s="81"/>
      <c r="T408" s="81"/>
      <c r="U408" s="79"/>
      <c r="V408" s="79"/>
    </row>
    <row r="409" spans="1:22" x14ac:dyDescent="0.35">
      <c r="A409" s="268"/>
      <c r="B409" s="269"/>
      <c r="C409" s="270"/>
      <c r="D409" s="42"/>
      <c r="E409" s="221"/>
      <c r="F409" s="221"/>
      <c r="G409" s="221"/>
      <c r="J409" s="81" t="s">
        <v>103</v>
      </c>
      <c r="K409" s="81"/>
      <c r="L409" s="81"/>
      <c r="M409" s="81" t="str">
        <f>IF((K406+L406)=M406,"True","False")</f>
        <v>True</v>
      </c>
      <c r="N409" s="81"/>
      <c r="O409" s="81"/>
      <c r="P409" s="81"/>
      <c r="Q409" s="83"/>
      <c r="R409" s="83"/>
      <c r="S409" s="81"/>
      <c r="T409" s="81"/>
      <c r="U409" s="79"/>
      <c r="V409" s="79"/>
    </row>
    <row r="410" spans="1:22" x14ac:dyDescent="0.35">
      <c r="A410" s="268"/>
      <c r="B410" s="269"/>
      <c r="C410" s="270"/>
      <c r="D410" s="42"/>
      <c r="E410" s="221"/>
      <c r="F410" s="221"/>
      <c r="G410" s="221"/>
      <c r="J410" s="81" t="s">
        <v>104</v>
      </c>
      <c r="K410" s="81"/>
      <c r="L410" s="81"/>
      <c r="M410" s="81" t="str">
        <f>IF((K406+L406)=O406,"True","False")</f>
        <v>True</v>
      </c>
      <c r="N410" s="81"/>
      <c r="O410" s="81"/>
      <c r="P410" s="81"/>
      <c r="Q410" s="83"/>
      <c r="R410" s="83"/>
      <c r="S410" s="81"/>
      <c r="T410" s="81"/>
      <c r="U410" s="79"/>
      <c r="V410" s="79"/>
    </row>
    <row r="411" spans="1:22" ht="28" customHeight="1" x14ac:dyDescent="0.35">
      <c r="A411" s="271"/>
      <c r="B411" s="272"/>
      <c r="C411" s="273"/>
      <c r="D411" s="42"/>
      <c r="E411" s="221"/>
      <c r="F411" s="221"/>
      <c r="G411" s="221"/>
      <c r="J411" s="81" t="s">
        <v>105</v>
      </c>
      <c r="K411" s="81"/>
      <c r="L411" s="81"/>
      <c r="M411" s="81" t="str">
        <f>IF(M406=N406,"True","False")</f>
        <v>True</v>
      </c>
      <c r="N411" s="81"/>
      <c r="O411" s="81"/>
      <c r="P411" s="81"/>
      <c r="Q411" s="83"/>
      <c r="R411" s="83"/>
      <c r="S411" s="81"/>
      <c r="T411" s="81"/>
      <c r="U411" s="79"/>
      <c r="V411" s="79"/>
    </row>
    <row r="412" spans="1:22" x14ac:dyDescent="0.35">
      <c r="A412" s="43"/>
      <c r="B412" s="43"/>
      <c r="C412" s="43"/>
      <c r="D412" s="42"/>
      <c r="E412" s="43"/>
      <c r="F412" s="43"/>
      <c r="G412" s="43"/>
      <c r="J412" s="81" t="s">
        <v>106</v>
      </c>
      <c r="K412" s="81"/>
      <c r="L412" s="81"/>
      <c r="M412" s="81" t="str">
        <f>IF(N406=O406,"True","False")</f>
        <v>True</v>
      </c>
      <c r="N412" s="81"/>
      <c r="O412" s="81"/>
      <c r="P412" s="81"/>
      <c r="Q412" s="83"/>
      <c r="R412" s="83"/>
      <c r="S412" s="81"/>
      <c r="T412" s="81"/>
      <c r="U412" s="79"/>
      <c r="V412" s="79"/>
    </row>
    <row r="413" spans="1:22" ht="165" customHeight="1" x14ac:dyDescent="0.35">
      <c r="A413" s="222" t="s">
        <v>127</v>
      </c>
      <c r="B413" s="234"/>
      <c r="C413" s="234"/>
      <c r="D413" s="234"/>
      <c r="E413" s="234"/>
      <c r="F413" s="234"/>
      <c r="G413" s="223"/>
      <c r="J413" s="81"/>
      <c r="K413" s="81"/>
      <c r="L413" s="81"/>
      <c r="M413" s="81"/>
      <c r="N413" s="81"/>
      <c r="O413" s="81"/>
      <c r="P413" s="81"/>
      <c r="Q413" s="83"/>
      <c r="R413" s="83"/>
      <c r="S413" s="81"/>
      <c r="T413" s="81"/>
      <c r="U413" s="79"/>
      <c r="V413" s="79"/>
    </row>
    <row r="414" spans="1:22" x14ac:dyDescent="0.35">
      <c r="A414" s="235"/>
      <c r="B414" s="236"/>
      <c r="C414" s="236"/>
      <c r="D414" s="236"/>
      <c r="E414" s="236"/>
      <c r="F414" s="236"/>
      <c r="G414" s="237"/>
    </row>
    <row r="415" spans="1:22" x14ac:dyDescent="0.35">
      <c r="A415" s="235"/>
      <c r="B415" s="236"/>
      <c r="C415" s="236"/>
      <c r="D415" s="236"/>
      <c r="E415" s="236"/>
      <c r="F415" s="236"/>
      <c r="G415" s="237"/>
    </row>
    <row r="416" spans="1:22" x14ac:dyDescent="0.35">
      <c r="A416" s="74"/>
      <c r="B416" s="74"/>
      <c r="C416" s="74"/>
      <c r="D416" s="74"/>
      <c r="E416" s="74"/>
      <c r="F416" s="74"/>
      <c r="G416" s="74"/>
    </row>
    <row r="417" spans="1:7" x14ac:dyDescent="0.35">
      <c r="A417" s="15"/>
      <c r="B417" s="15"/>
      <c r="C417" s="15"/>
      <c r="D417" s="15"/>
      <c r="E417" s="15"/>
      <c r="F417" s="15"/>
      <c r="G417" s="15"/>
    </row>
    <row r="418" spans="1:7" x14ac:dyDescent="0.35">
      <c r="A418" s="15"/>
      <c r="B418" s="15"/>
      <c r="C418" s="15"/>
      <c r="D418" s="15"/>
      <c r="E418" s="15"/>
      <c r="F418" s="15"/>
      <c r="G418" s="15"/>
    </row>
    <row r="419" spans="1:7" x14ac:dyDescent="0.35">
      <c r="E419" s="15"/>
      <c r="F419" s="15"/>
      <c r="G419" s="27"/>
    </row>
    <row r="420" spans="1:7" x14ac:dyDescent="0.35">
      <c r="E420" s="15"/>
      <c r="F420" s="15"/>
      <c r="G420" s="27"/>
    </row>
    <row r="421" spans="1:7" x14ac:dyDescent="0.35">
      <c r="E421" s="15"/>
      <c r="F421" s="15"/>
      <c r="G421" s="27"/>
    </row>
    <row r="603" ht="15" customHeight="1" x14ac:dyDescent="0.35"/>
  </sheetData>
  <sheetProtection algorithmName="SHA-512" hashValue="Imh6nHvtjiUEyPi0F5WeWOwPJNyvVIwBjRwkiH4gAONl8Cw7vR44j3+3wO9oG3Oy9M3ZCe/Mt/ZAyEKys9hfsA==" saltValue="b3y+HK29qsYby2uq9hWA+Q==" spinCount="100000" sheet="1" selectLockedCells="1"/>
  <mergeCells count="419">
    <mergeCell ref="E1:G1"/>
    <mergeCell ref="E3:G3"/>
    <mergeCell ref="E4:G4"/>
    <mergeCell ref="A1:C1"/>
    <mergeCell ref="B2:C2"/>
    <mergeCell ref="B3:C3"/>
    <mergeCell ref="D1:D5"/>
    <mergeCell ref="B30:F30"/>
    <mergeCell ref="B31:F31"/>
    <mergeCell ref="E2:G2"/>
    <mergeCell ref="B9:F9"/>
    <mergeCell ref="B10:F10"/>
    <mergeCell ref="B11:F11"/>
    <mergeCell ref="B12:F12"/>
    <mergeCell ref="B13:F13"/>
    <mergeCell ref="B14:F14"/>
    <mergeCell ref="B15:F15"/>
    <mergeCell ref="B16:F16"/>
    <mergeCell ref="B17:F17"/>
    <mergeCell ref="E5:G5"/>
    <mergeCell ref="A6:G6"/>
    <mergeCell ref="B28:F28"/>
    <mergeCell ref="B29:F29"/>
    <mergeCell ref="B18:F18"/>
    <mergeCell ref="B19:F19"/>
    <mergeCell ref="B20:F20"/>
    <mergeCell ref="B21:F21"/>
    <mergeCell ref="B78:F78"/>
    <mergeCell ref="B22:F22"/>
    <mergeCell ref="B23:F23"/>
    <mergeCell ref="B24:F24"/>
    <mergeCell ref="B25:F25"/>
    <mergeCell ref="B26:F26"/>
    <mergeCell ref="B27:F27"/>
    <mergeCell ref="B43:F43"/>
    <mergeCell ref="B44:F44"/>
    <mergeCell ref="B45:F45"/>
    <mergeCell ref="B46:F46"/>
    <mergeCell ref="B47:F47"/>
    <mergeCell ref="B48:F48"/>
    <mergeCell ref="B34:F34"/>
    <mergeCell ref="B35:F35"/>
    <mergeCell ref="B36:F36"/>
    <mergeCell ref="B77:F77"/>
    <mergeCell ref="B62:F62"/>
    <mergeCell ref="B63:F63"/>
    <mergeCell ref="B69:F69"/>
    <mergeCell ref="B70:F70"/>
    <mergeCell ref="B142:F142"/>
    <mergeCell ref="B110:F110"/>
    <mergeCell ref="B111:F111"/>
    <mergeCell ref="B112:F112"/>
    <mergeCell ref="B113:F113"/>
    <mergeCell ref="B73:F73"/>
    <mergeCell ref="B74:F74"/>
    <mergeCell ref="B75:F75"/>
    <mergeCell ref="B95:F95"/>
    <mergeCell ref="B96:F96"/>
    <mergeCell ref="B97:F97"/>
    <mergeCell ref="B98:F98"/>
    <mergeCell ref="B89:F89"/>
    <mergeCell ref="B90:F90"/>
    <mergeCell ref="B91:F91"/>
    <mergeCell ref="B92:F92"/>
    <mergeCell ref="B79:F79"/>
    <mergeCell ref="B80:F80"/>
    <mergeCell ref="B130:F130"/>
    <mergeCell ref="B131:F131"/>
    <mergeCell ref="B137:F137"/>
    <mergeCell ref="B138:F138"/>
    <mergeCell ref="B139:F139"/>
    <mergeCell ref="B140:F140"/>
    <mergeCell ref="B32:F32"/>
    <mergeCell ref="B33:F33"/>
    <mergeCell ref="B141:F141"/>
    <mergeCell ref="B37:F37"/>
    <mergeCell ref="B38:F38"/>
    <mergeCell ref="B41:F41"/>
    <mergeCell ref="B173:F173"/>
    <mergeCell ref="B174:F174"/>
    <mergeCell ref="B175:F175"/>
    <mergeCell ref="B42:F42"/>
    <mergeCell ref="B66:F66"/>
    <mergeCell ref="B67:F67"/>
    <mergeCell ref="B68:F68"/>
    <mergeCell ref="B49:F49"/>
    <mergeCell ref="B50:F50"/>
    <mergeCell ref="B51:F51"/>
    <mergeCell ref="B52:F52"/>
    <mergeCell ref="B53:F53"/>
    <mergeCell ref="B54:F54"/>
    <mergeCell ref="B55:F55"/>
    <mergeCell ref="B56:F56"/>
    <mergeCell ref="B57:F57"/>
    <mergeCell ref="B58:F58"/>
    <mergeCell ref="B59:F59"/>
    <mergeCell ref="B176:F176"/>
    <mergeCell ref="B163:F163"/>
    <mergeCell ref="B164:F164"/>
    <mergeCell ref="B165:F165"/>
    <mergeCell ref="B166:F166"/>
    <mergeCell ref="B160:F160"/>
    <mergeCell ref="B161:F161"/>
    <mergeCell ref="B162:F162"/>
    <mergeCell ref="B169:F169"/>
    <mergeCell ref="B170:F170"/>
    <mergeCell ref="B171:F171"/>
    <mergeCell ref="B216:F216"/>
    <mergeCell ref="B217:F217"/>
    <mergeCell ref="B218:F218"/>
    <mergeCell ref="B219:F219"/>
    <mergeCell ref="B214:F214"/>
    <mergeCell ref="B215:F215"/>
    <mergeCell ref="B238:F238"/>
    <mergeCell ref="B239:F239"/>
    <mergeCell ref="B228:F228"/>
    <mergeCell ref="B229:F229"/>
    <mergeCell ref="B230:F230"/>
    <mergeCell ref="B227:F227"/>
    <mergeCell ref="B233:F233"/>
    <mergeCell ref="B234:F234"/>
    <mergeCell ref="B235:F235"/>
    <mergeCell ref="B236:F236"/>
    <mergeCell ref="B237:F237"/>
    <mergeCell ref="B221:F221"/>
    <mergeCell ref="B226:F226"/>
    <mergeCell ref="B224:F224"/>
    <mergeCell ref="B225:F225"/>
    <mergeCell ref="B222:F222"/>
    <mergeCell ref="B223:F223"/>
    <mergeCell ref="B220:F220"/>
    <mergeCell ref="B366:F366"/>
    <mergeCell ref="B390:F390"/>
    <mergeCell ref="B361:F361"/>
    <mergeCell ref="B362:F362"/>
    <mergeCell ref="B320:F320"/>
    <mergeCell ref="B321:F321"/>
    <mergeCell ref="B322:F322"/>
    <mergeCell ref="B323:F323"/>
    <mergeCell ref="B383:F383"/>
    <mergeCell ref="B373:F373"/>
    <mergeCell ref="B374:F374"/>
    <mergeCell ref="B375:F375"/>
    <mergeCell ref="B376:F376"/>
    <mergeCell ref="B346:F346"/>
    <mergeCell ref="B347:F347"/>
    <mergeCell ref="B336:F336"/>
    <mergeCell ref="B337:F337"/>
    <mergeCell ref="B352:F352"/>
    <mergeCell ref="B384:F384"/>
    <mergeCell ref="B385:F385"/>
    <mergeCell ref="B386:F386"/>
    <mergeCell ref="B387:F387"/>
    <mergeCell ref="B371:F371"/>
    <mergeCell ref="B363:F363"/>
    <mergeCell ref="B306:F306"/>
    <mergeCell ref="B307:F307"/>
    <mergeCell ref="B308:F308"/>
    <mergeCell ref="B309:F309"/>
    <mergeCell ref="B310:F310"/>
    <mergeCell ref="B311:F311"/>
    <mergeCell ref="B353:F353"/>
    <mergeCell ref="B349:F349"/>
    <mergeCell ref="B350:F350"/>
    <mergeCell ref="B351:F351"/>
    <mergeCell ref="B348:F348"/>
    <mergeCell ref="B325:F325"/>
    <mergeCell ref="B326:F326"/>
    <mergeCell ref="B334:F334"/>
    <mergeCell ref="B316:F316"/>
    <mergeCell ref="B317:F317"/>
    <mergeCell ref="B318:F318"/>
    <mergeCell ref="B319:F319"/>
    <mergeCell ref="B312:F312"/>
    <mergeCell ref="B313:F313"/>
    <mergeCell ref="B340:F340"/>
    <mergeCell ref="B341:F341"/>
    <mergeCell ref="B338:F338"/>
    <mergeCell ref="B339:F339"/>
    <mergeCell ref="B364:F364"/>
    <mergeCell ref="B365:F365"/>
    <mergeCell ref="B240:F240"/>
    <mergeCell ref="B241:F241"/>
    <mergeCell ref="B242:F242"/>
    <mergeCell ref="B243:F243"/>
    <mergeCell ref="B265:F265"/>
    <mergeCell ref="B266:F266"/>
    <mergeCell ref="B267:F267"/>
    <mergeCell ref="B268:F268"/>
    <mergeCell ref="B269:F269"/>
    <mergeCell ref="B252:F252"/>
    <mergeCell ref="B253:F253"/>
    <mergeCell ref="B254:F254"/>
    <mergeCell ref="B255:F255"/>
    <mergeCell ref="B256:F256"/>
    <mergeCell ref="B257:F257"/>
    <mergeCell ref="B244:F244"/>
    <mergeCell ref="B245:F245"/>
    <mergeCell ref="B314:F314"/>
    <mergeCell ref="B315:F315"/>
    <mergeCell ref="B246:F246"/>
    <mergeCell ref="B247:F247"/>
    <mergeCell ref="B248:F248"/>
    <mergeCell ref="B60:F60"/>
    <mergeCell ref="B61:F61"/>
    <mergeCell ref="B64:F64"/>
    <mergeCell ref="B65:F65"/>
    <mergeCell ref="B106:F106"/>
    <mergeCell ref="B107:F107"/>
    <mergeCell ref="B108:F108"/>
    <mergeCell ref="B109:F109"/>
    <mergeCell ref="B82:F82"/>
    <mergeCell ref="B83:F83"/>
    <mergeCell ref="B84:F84"/>
    <mergeCell ref="B85:F85"/>
    <mergeCell ref="B86:F86"/>
    <mergeCell ref="B87:F87"/>
    <mergeCell ref="B88:F88"/>
    <mergeCell ref="B76:F76"/>
    <mergeCell ref="B105:F105"/>
    <mergeCell ref="B99:F99"/>
    <mergeCell ref="B100:F100"/>
    <mergeCell ref="B101:F101"/>
    <mergeCell ref="B93:F93"/>
    <mergeCell ref="B94:F94"/>
    <mergeCell ref="B81:F81"/>
    <mergeCell ref="A104:F104"/>
    <mergeCell ref="B127:F127"/>
    <mergeCell ref="B128:F128"/>
    <mergeCell ref="B129:F129"/>
    <mergeCell ref="B114:F114"/>
    <mergeCell ref="B115:F115"/>
    <mergeCell ref="B116:F116"/>
    <mergeCell ref="B117:F117"/>
    <mergeCell ref="B118:F118"/>
    <mergeCell ref="B119:F119"/>
    <mergeCell ref="B120:F120"/>
    <mergeCell ref="B121:F121"/>
    <mergeCell ref="B124:F124"/>
    <mergeCell ref="B125:F125"/>
    <mergeCell ref="B126:F126"/>
    <mergeCell ref="B103:F103"/>
    <mergeCell ref="B122:F122"/>
    <mergeCell ref="B123:F123"/>
    <mergeCell ref="B172:F172"/>
    <mergeCell ref="B154:F154"/>
    <mergeCell ref="B155:F155"/>
    <mergeCell ref="B156:F156"/>
    <mergeCell ref="B157:F157"/>
    <mergeCell ref="B158:F158"/>
    <mergeCell ref="B159:F159"/>
    <mergeCell ref="B144:F144"/>
    <mergeCell ref="B145:F145"/>
    <mergeCell ref="B146:F146"/>
    <mergeCell ref="B147:F147"/>
    <mergeCell ref="B148:F148"/>
    <mergeCell ref="B149:F149"/>
    <mergeCell ref="B150:F150"/>
    <mergeCell ref="B151:F151"/>
    <mergeCell ref="B152:F152"/>
    <mergeCell ref="B153:F153"/>
    <mergeCell ref="B143:F143"/>
    <mergeCell ref="B132:F132"/>
    <mergeCell ref="B133:F133"/>
    <mergeCell ref="B134:F134"/>
    <mergeCell ref="B196:F196"/>
    <mergeCell ref="B197:F197"/>
    <mergeCell ref="B182:F182"/>
    <mergeCell ref="B183:F183"/>
    <mergeCell ref="B177:F177"/>
    <mergeCell ref="B181:F181"/>
    <mergeCell ref="B198:F198"/>
    <mergeCell ref="B201:F201"/>
    <mergeCell ref="B184:F184"/>
    <mergeCell ref="B185:F185"/>
    <mergeCell ref="B186:F186"/>
    <mergeCell ref="B187:F187"/>
    <mergeCell ref="B188:F188"/>
    <mergeCell ref="B189:F189"/>
    <mergeCell ref="B192:F192"/>
    <mergeCell ref="B193:F193"/>
    <mergeCell ref="B194:F194"/>
    <mergeCell ref="B195:F195"/>
    <mergeCell ref="B190:F190"/>
    <mergeCell ref="B191:F191"/>
    <mergeCell ref="B178:F178"/>
    <mergeCell ref="B179:F179"/>
    <mergeCell ref="B180:F180"/>
    <mergeCell ref="B208:F208"/>
    <mergeCell ref="B209:F209"/>
    <mergeCell ref="B210:F210"/>
    <mergeCell ref="B211:F211"/>
    <mergeCell ref="B212:F212"/>
    <mergeCell ref="B213:F213"/>
    <mergeCell ref="B202:F202"/>
    <mergeCell ref="B203:F203"/>
    <mergeCell ref="B204:F204"/>
    <mergeCell ref="B205:F205"/>
    <mergeCell ref="B206:F206"/>
    <mergeCell ref="B207:F207"/>
    <mergeCell ref="B249:F249"/>
    <mergeCell ref="B250:F250"/>
    <mergeCell ref="B251:F251"/>
    <mergeCell ref="B262:F262"/>
    <mergeCell ref="B270:F270"/>
    <mergeCell ref="B271:F271"/>
    <mergeCell ref="A264:F264"/>
    <mergeCell ref="B260:F260"/>
    <mergeCell ref="B261:F261"/>
    <mergeCell ref="B258:F258"/>
    <mergeCell ref="B259:F259"/>
    <mergeCell ref="B263:F263"/>
    <mergeCell ref="B324:F324"/>
    <mergeCell ref="B272:F272"/>
    <mergeCell ref="B273:F273"/>
    <mergeCell ref="B274:F274"/>
    <mergeCell ref="B298:F298"/>
    <mergeCell ref="B299:F299"/>
    <mergeCell ref="B300:F300"/>
    <mergeCell ref="B301:F301"/>
    <mergeCell ref="B282:F282"/>
    <mergeCell ref="B283:F283"/>
    <mergeCell ref="B284:F284"/>
    <mergeCell ref="B285:F285"/>
    <mergeCell ref="B281:F281"/>
    <mergeCell ref="B280:F280"/>
    <mergeCell ref="B275:F275"/>
    <mergeCell ref="B276:F276"/>
    <mergeCell ref="B277:F277"/>
    <mergeCell ref="B278:F278"/>
    <mergeCell ref="B279:F279"/>
    <mergeCell ref="A296:F296"/>
    <mergeCell ref="B304:F304"/>
    <mergeCell ref="B305:F305"/>
    <mergeCell ref="B302:F302"/>
    <mergeCell ref="B303:F303"/>
    <mergeCell ref="B286:F286"/>
    <mergeCell ref="B287:F287"/>
    <mergeCell ref="B288:F288"/>
    <mergeCell ref="B289:F289"/>
    <mergeCell ref="B290:F290"/>
    <mergeCell ref="B291:F291"/>
    <mergeCell ref="B294:F294"/>
    <mergeCell ref="B297:F297"/>
    <mergeCell ref="B292:F292"/>
    <mergeCell ref="B293:F293"/>
    <mergeCell ref="B295:F295"/>
    <mergeCell ref="B369:F369"/>
    <mergeCell ref="B370:F370"/>
    <mergeCell ref="B327:F327"/>
    <mergeCell ref="A328:F328"/>
    <mergeCell ref="A360:F360"/>
    <mergeCell ref="A406:C411"/>
    <mergeCell ref="A403:A404"/>
    <mergeCell ref="A399:B400"/>
    <mergeCell ref="A395:A396"/>
    <mergeCell ref="B403:C404"/>
    <mergeCell ref="C399:C400"/>
    <mergeCell ref="A402:C402"/>
    <mergeCell ref="E396:F396"/>
    <mergeCell ref="E397:F397"/>
    <mergeCell ref="E398:F398"/>
    <mergeCell ref="E399:F399"/>
    <mergeCell ref="B342:F342"/>
    <mergeCell ref="B343:F343"/>
    <mergeCell ref="B344:F344"/>
    <mergeCell ref="B345:F345"/>
    <mergeCell ref="B329:F329"/>
    <mergeCell ref="B332:F332"/>
    <mergeCell ref="B333:F333"/>
    <mergeCell ref="B335:F335"/>
    <mergeCell ref="B357:F357"/>
    <mergeCell ref="A413:G415"/>
    <mergeCell ref="B330:F330"/>
    <mergeCell ref="B331:F331"/>
    <mergeCell ref="B39:F39"/>
    <mergeCell ref="B394:C394"/>
    <mergeCell ref="E400:F400"/>
    <mergeCell ref="B395:C396"/>
    <mergeCell ref="A393:C393"/>
    <mergeCell ref="E393:G395"/>
    <mergeCell ref="B359:F359"/>
    <mergeCell ref="B358:F358"/>
    <mergeCell ref="A398:C398"/>
    <mergeCell ref="B102:F102"/>
    <mergeCell ref="B388:F388"/>
    <mergeCell ref="B389:F389"/>
    <mergeCell ref="B377:F377"/>
    <mergeCell ref="B378:F378"/>
    <mergeCell ref="B379:F379"/>
    <mergeCell ref="B380:F380"/>
    <mergeCell ref="B381:F381"/>
    <mergeCell ref="B382:F382"/>
    <mergeCell ref="B367:F367"/>
    <mergeCell ref="B368:F368"/>
    <mergeCell ref="E7:F7"/>
    <mergeCell ref="E406:G411"/>
    <mergeCell ref="E401:F402"/>
    <mergeCell ref="E403:F403"/>
    <mergeCell ref="E404:F405"/>
    <mergeCell ref="G401:G402"/>
    <mergeCell ref="G404:G405"/>
    <mergeCell ref="A8:F8"/>
    <mergeCell ref="B71:F71"/>
    <mergeCell ref="A72:F72"/>
    <mergeCell ref="B135:F135"/>
    <mergeCell ref="A136:F136"/>
    <mergeCell ref="B167:F167"/>
    <mergeCell ref="A168:F168"/>
    <mergeCell ref="B231:F231"/>
    <mergeCell ref="B391:F391"/>
    <mergeCell ref="A232:F232"/>
    <mergeCell ref="A40:F40"/>
    <mergeCell ref="B199:F199"/>
    <mergeCell ref="A200:F200"/>
    <mergeCell ref="B372:F372"/>
    <mergeCell ref="B354:F354"/>
    <mergeCell ref="B355:F355"/>
    <mergeCell ref="B356:F356"/>
  </mergeCells>
  <conditionalFormatting sqref="B2">
    <cfRule type="expression" dxfId="79" priority="51">
      <formula>ISERR(YEAR($B2))</formula>
    </cfRule>
  </conditionalFormatting>
  <conditionalFormatting sqref="B3">
    <cfRule type="expression" dxfId="78" priority="50">
      <formula>AND(B3&lt;&gt;"",NOT(ISNUMBER(B3)))</formula>
    </cfRule>
  </conditionalFormatting>
  <conditionalFormatting sqref="B395 C399">
    <cfRule type="expression" dxfId="77" priority="32">
      <formula>AND(B395&lt;&gt;"",NOT(ISNUMBER(B395)))</formula>
    </cfRule>
  </conditionalFormatting>
  <conditionalFormatting sqref="B361:F391 B297:F327 B265:F295 B233:F263 B201:F231 B169:F199 B137:F167 B105:F135 B73:F103 B41:F71 B21:F39 B329:F359">
    <cfRule type="cellIs" dxfId="76" priority="31" operator="notBetween">
      <formula>0</formula>
      <formula>999999999999999</formula>
    </cfRule>
  </conditionalFormatting>
  <conditionalFormatting sqref="B394">
    <cfRule type="expression" dxfId="75" priority="29">
      <formula>ISERR(YEAR($B394))</formula>
    </cfRule>
  </conditionalFormatting>
  <conditionalFormatting sqref="B9:F20">
    <cfRule type="cellIs" dxfId="74" priority="27" operator="notBetween">
      <formula>0</formula>
      <formula>999999999999999</formula>
    </cfRule>
  </conditionalFormatting>
  <conditionalFormatting sqref="G7">
    <cfRule type="expression" dxfId="73" priority="25">
      <formula>AND($G7 &lt;&gt; "Yes", $G7 &lt;&gt; "No", $G7 &lt;&gt; "")</formula>
    </cfRule>
  </conditionalFormatting>
  <conditionalFormatting sqref="G9:G39">
    <cfRule type="expression" dxfId="72" priority="12">
      <formula>AND($G9 &lt;&gt; "Yes", $G9 &lt;&gt; "No", $G9 &lt;&gt; "")</formula>
    </cfRule>
  </conditionalFormatting>
  <conditionalFormatting sqref="G41:G71">
    <cfRule type="expression" dxfId="71" priority="11">
      <formula>AND($G41 &lt;&gt; "Yes", $G41 &lt;&gt; "No", $G41 &lt;&gt; "")</formula>
    </cfRule>
  </conditionalFormatting>
  <conditionalFormatting sqref="G73:G103">
    <cfRule type="expression" dxfId="70" priority="10">
      <formula>AND($G73 &lt;&gt; "Yes", $G73 &lt;&gt; "No", $G73 &lt;&gt; "")</formula>
    </cfRule>
  </conditionalFormatting>
  <conditionalFormatting sqref="G105:G135">
    <cfRule type="expression" dxfId="69" priority="9">
      <formula>AND($G105 &lt;&gt; "Yes", $G105 &lt;&gt; "No", $G105 &lt;&gt; "")</formula>
    </cfRule>
  </conditionalFormatting>
  <conditionalFormatting sqref="G137:G167">
    <cfRule type="expression" dxfId="68" priority="8">
      <formula>AND($G137 &lt;&gt; "Yes", $G137 &lt;&gt; "No", $G137 &lt;&gt; "")</formula>
    </cfRule>
  </conditionalFormatting>
  <conditionalFormatting sqref="G169:G199">
    <cfRule type="expression" dxfId="67" priority="7">
      <formula>AND($G169 &lt;&gt; "Yes", $G169 &lt;&gt; "No", $G169 &lt;&gt; "")</formula>
    </cfRule>
  </conditionalFormatting>
  <conditionalFormatting sqref="G201:G231">
    <cfRule type="expression" dxfId="66" priority="6">
      <formula>AND($G201 &lt;&gt; "Yes", $G201 &lt;&gt; "No", $G201 &lt;&gt; "")</formula>
    </cfRule>
  </conditionalFormatting>
  <conditionalFormatting sqref="G233:G263">
    <cfRule type="expression" dxfId="65" priority="5">
      <formula>AND($G233 &lt;&gt; "Yes", $G233 &lt;&gt; "No", $G233 &lt;&gt; "")</formula>
    </cfRule>
  </conditionalFormatting>
  <conditionalFormatting sqref="G265:G295">
    <cfRule type="expression" dxfId="64" priority="4">
      <formula>AND($G265 &lt;&gt; "Yes", $G265 &lt;&gt; "No", $G265 &lt;&gt; "")</formula>
    </cfRule>
  </conditionalFormatting>
  <conditionalFormatting sqref="G297:G327">
    <cfRule type="expression" dxfId="63" priority="3">
      <formula>AND($G297 &lt;&gt; "Yes", $G297 &lt;&gt; "No", $G297 &lt;&gt; "")</formula>
    </cfRule>
  </conditionalFormatting>
  <conditionalFormatting sqref="G329:G359">
    <cfRule type="expression" dxfId="62" priority="2">
      <formula>AND($G329 &lt;&gt; "Yes", $G329 &lt;&gt; "No", $G329 &lt;&gt; "")</formula>
    </cfRule>
  </conditionalFormatting>
  <conditionalFormatting sqref="G361:G391">
    <cfRule type="expression" dxfId="61" priority="1">
      <formula>AND($G361 &lt;&gt; "Yes", $G361 &lt;&gt; "No", $G361 &lt;&gt; "")</formula>
    </cfRule>
  </conditionalFormatting>
  <conditionalFormatting sqref="G396:G405">
    <cfRule type="containsText" dxfId="60" priority="28" operator="containsText" text="No">
      <formula>NOT(ISERROR(SEARCH("No",G396)))</formula>
    </cfRule>
  </conditionalFormatting>
  <dataValidations count="4">
    <dataValidation type="whole" allowBlank="1" showInputMessage="1" showErrorMessage="1" errorTitle="Invalid Input" error="Please select from the options provided" sqref="E3:G3" xr:uid="{00000000-0002-0000-0100-000000000000}">
      <formula1>0</formula1>
      <formula2>2</formula2>
    </dataValidation>
    <dataValidation type="whole" allowBlank="1" showInputMessage="1" showErrorMessage="1" errorTitle="Invalid Input" error="Please select from the options provided" sqref="E5:G5" xr:uid="{00000000-0002-0000-0100-000001000000}">
      <formula1>0</formula1>
      <formula2>3</formula2>
    </dataValidation>
    <dataValidation allowBlank="1" showInputMessage="1" showErrorMessage="1" promptTitle="Meter Reading" prompt="Only complete this section if a meter is used." sqref="B2:C3 B394:C396" xr:uid="{00000000-0002-0000-0100-000002000000}"/>
    <dataValidation type="list" allowBlank="1" showInputMessage="1" sqref="G297:G327 G7 G233:G263 G201:G231 G169:G199 G137:G167 G105:G135 G73:G103 G41:G71 G9:G39 G329:G359 G265:G295 G361:G391" xr:uid="{00000000-0002-0000-0100-000003000000}">
      <formula1>$I$5:$I$7</formula1>
    </dataValidation>
  </dataValidations>
  <pageMargins left="0.25" right="0.25" top="0.75" bottom="0.75" header="0.3" footer="0.3"/>
  <pageSetup paperSize="9" scale="78" orientation="portrait" r:id="rId1"/>
  <rowBreaks count="8" manualBreakCount="8">
    <brk id="39" max="6" man="1"/>
    <brk id="103" max="6" man="1"/>
    <brk id="167" max="6" man="1"/>
    <brk id="231" max="6" man="1"/>
    <brk id="295" max="6" man="1"/>
    <brk id="359" max="6" man="1"/>
    <brk id="391" max="6" man="1"/>
    <brk id="42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057" r:id="rId4" name="GroupBox 9">
              <controlPr defaultSize="0" autoLine="0" autoPict="0">
                <anchor moveWithCells="1">
                  <from>
                    <xdr:col>4</xdr:col>
                    <xdr:colOff>0</xdr:colOff>
                    <xdr:row>1</xdr:row>
                    <xdr:rowOff>361950</xdr:rowOff>
                  </from>
                  <to>
                    <xdr:col>7</xdr:col>
                    <xdr:colOff>0</xdr:colOff>
                    <xdr:row>3</xdr:row>
                    <xdr:rowOff>0</xdr:rowOff>
                  </to>
                </anchor>
              </controlPr>
            </control>
          </mc:Choice>
        </mc:AlternateContent>
        <mc:AlternateContent xmlns:mc="http://schemas.openxmlformats.org/markup-compatibility/2006">
          <mc:Choice Requires="x14">
            <control shapeId="2073" r:id="rId5" name="RadioButton 10">
              <controlPr defaultSize="0" autoLine="0" autoPict="0">
                <anchor moveWithCells="1">
                  <from>
                    <xdr:col>4</xdr:col>
                    <xdr:colOff>38100</xdr:colOff>
                    <xdr:row>2</xdr:row>
                    <xdr:rowOff>19050</xdr:rowOff>
                  </from>
                  <to>
                    <xdr:col>4</xdr:col>
                    <xdr:colOff>1346200</xdr:colOff>
                    <xdr:row>2</xdr:row>
                    <xdr:rowOff>184150</xdr:rowOff>
                  </to>
                </anchor>
              </controlPr>
            </control>
          </mc:Choice>
        </mc:AlternateContent>
        <mc:AlternateContent xmlns:mc="http://schemas.openxmlformats.org/markup-compatibility/2006">
          <mc:Choice Requires="x14">
            <control shapeId="2074" r:id="rId6" name="RadioButton 11">
              <controlPr defaultSize="0" autoLine="0" autoPict="0">
                <anchor moveWithCells="1">
                  <from>
                    <xdr:col>5</xdr:col>
                    <xdr:colOff>603250</xdr:colOff>
                    <xdr:row>2</xdr:row>
                    <xdr:rowOff>31750</xdr:rowOff>
                  </from>
                  <to>
                    <xdr:col>6</xdr:col>
                    <xdr:colOff>622300</xdr:colOff>
                    <xdr:row>2</xdr:row>
                    <xdr:rowOff>171450</xdr:rowOff>
                  </to>
                </anchor>
              </controlPr>
            </control>
          </mc:Choice>
        </mc:AlternateContent>
        <mc:AlternateContent xmlns:mc="http://schemas.openxmlformats.org/markup-compatibility/2006">
          <mc:Choice Requires="x14">
            <control shapeId="2075" r:id="rId7" name="RadioButton 12">
              <controlPr defaultSize="0" autoLine="0" autoPict="0">
                <anchor moveWithCells="1">
                  <from>
                    <xdr:col>4</xdr:col>
                    <xdr:colOff>38100</xdr:colOff>
                    <xdr:row>4</xdr:row>
                    <xdr:rowOff>19050</xdr:rowOff>
                  </from>
                  <to>
                    <xdr:col>4</xdr:col>
                    <xdr:colOff>895350</xdr:colOff>
                    <xdr:row>4</xdr:row>
                    <xdr:rowOff>171450</xdr:rowOff>
                  </to>
                </anchor>
              </controlPr>
            </control>
          </mc:Choice>
        </mc:AlternateContent>
        <mc:AlternateContent xmlns:mc="http://schemas.openxmlformats.org/markup-compatibility/2006">
          <mc:Choice Requires="x14">
            <control shapeId="2076" r:id="rId8" name="RadioButton 13">
              <controlPr defaultSize="0" autoLine="0" autoPict="0">
                <anchor moveWithCells="1">
                  <from>
                    <xdr:col>5</xdr:col>
                    <xdr:colOff>323850</xdr:colOff>
                    <xdr:row>4</xdr:row>
                    <xdr:rowOff>19050</xdr:rowOff>
                  </from>
                  <to>
                    <xdr:col>5</xdr:col>
                    <xdr:colOff>971550</xdr:colOff>
                    <xdr:row>4</xdr:row>
                    <xdr:rowOff>184150</xdr:rowOff>
                  </to>
                </anchor>
              </controlPr>
            </control>
          </mc:Choice>
        </mc:AlternateContent>
        <mc:AlternateContent xmlns:mc="http://schemas.openxmlformats.org/markup-compatibility/2006">
          <mc:Choice Requires="x14">
            <control shapeId="2077" r:id="rId9" name="RadioButton 14">
              <controlPr defaultSize="0" autoLine="0" autoPict="0">
                <anchor moveWithCells="1">
                  <from>
                    <xdr:col>6</xdr:col>
                    <xdr:colOff>133350</xdr:colOff>
                    <xdr:row>4</xdr:row>
                    <xdr:rowOff>38100</xdr:rowOff>
                  </from>
                  <to>
                    <xdr:col>6</xdr:col>
                    <xdr:colOff>927100</xdr:colOff>
                    <xdr:row>4</xdr:row>
                    <xdr:rowOff>165100</xdr:rowOff>
                  </to>
                </anchor>
              </controlPr>
            </control>
          </mc:Choice>
        </mc:AlternateContent>
        <mc:AlternateContent xmlns:mc="http://schemas.openxmlformats.org/markup-compatibility/2006">
          <mc:Choice Requires="x14">
            <control shapeId="2078" r:id="rId10" name="GroupBox 15">
              <controlPr defaultSize="0" autoLine="0" autoPict="0">
                <anchor moveWithCells="1">
                  <from>
                    <xdr:col>4</xdr:col>
                    <xdr:colOff>0</xdr:colOff>
                    <xdr:row>2</xdr:row>
                    <xdr:rowOff>0</xdr:rowOff>
                  </from>
                  <to>
                    <xdr:col>7</xdr:col>
                    <xdr:colOff>0</xdr:colOff>
                    <xdr:row>3</xdr:row>
                    <xdr:rowOff>0</xdr:rowOff>
                  </to>
                </anchor>
              </controlPr>
            </control>
          </mc:Choice>
        </mc:AlternateContent>
        <mc:AlternateContent xmlns:mc="http://schemas.openxmlformats.org/markup-compatibility/2006">
          <mc:Choice Requires="x14">
            <control shapeId="2081" r:id="rId11" name="dailyButton">
              <controlPr defaultSize="0" autoLine="0" autoPict="0" macro="[0]!CreateXML">
                <anchor moveWithCells="1" sizeWithCells="1">
                  <from>
                    <xdr:col>4</xdr:col>
                    <xdr:colOff>1390650</xdr:colOff>
                    <xdr:row>406</xdr:row>
                    <xdr:rowOff>50800</xdr:rowOff>
                  </from>
                  <to>
                    <xdr:col>5</xdr:col>
                    <xdr:colOff>660400</xdr:colOff>
                    <xdr:row>409</xdr:row>
                    <xdr:rowOff>107950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Z102"/>
  <sheetViews>
    <sheetView zoomScale="80" zoomScaleNormal="80" workbookViewId="0">
      <selection activeCell="B2" sqref="B2:C2"/>
    </sheetView>
  </sheetViews>
  <sheetFormatPr defaultColWidth="13.81640625" defaultRowHeight="14.5" x14ac:dyDescent="0.35"/>
  <cols>
    <col min="1" max="1" width="15.7265625" style="30" customWidth="1"/>
    <col min="2" max="3" width="13.81640625" style="16"/>
    <col min="4" max="4" width="2" style="16" customWidth="1"/>
    <col min="5" max="5" width="20" style="16" customWidth="1"/>
    <col min="6" max="6" width="18.54296875" style="16" customWidth="1"/>
    <col min="7" max="7" width="13.81640625" style="30" customWidth="1"/>
    <col min="8" max="8" width="40.1796875" style="88" customWidth="1"/>
    <col min="9" max="17" width="13.81640625" style="85"/>
    <col min="18" max="26" width="13.81640625" style="54"/>
    <col min="27" max="16384" width="13.81640625" style="16"/>
  </cols>
  <sheetData>
    <row r="1" spans="1:9" x14ac:dyDescent="0.35">
      <c r="A1" s="259" t="s">
        <v>37</v>
      </c>
      <c r="B1" s="260"/>
      <c r="C1" s="261"/>
      <c r="E1" s="327" t="s">
        <v>126</v>
      </c>
      <c r="F1" s="327"/>
      <c r="G1" s="327"/>
    </row>
    <row r="2" spans="1:9" ht="31.5" customHeight="1" x14ac:dyDescent="0.35">
      <c r="A2" s="76" t="s">
        <v>0</v>
      </c>
      <c r="B2" s="297"/>
      <c r="C2" s="328"/>
      <c r="E2" s="301" t="s">
        <v>70</v>
      </c>
      <c r="F2" s="302"/>
      <c r="G2" s="303"/>
      <c r="H2" s="83" t="str">
        <f>IF(NOT(ISERR(YEAR(B2))),"","Invalid Date")</f>
        <v/>
      </c>
    </row>
    <row r="3" spans="1:9" x14ac:dyDescent="0.35">
      <c r="A3" s="96" t="s">
        <v>6</v>
      </c>
      <c r="B3" s="299"/>
      <c r="C3" s="242"/>
      <c r="E3" s="291">
        <v>0</v>
      </c>
      <c r="F3" s="292"/>
      <c r="G3" s="293"/>
      <c r="H3" s="83" t="str">
        <f>IF(OR(ISNUMBER(B3),B3=""),"","Please input a valid number into Reading")</f>
        <v/>
      </c>
    </row>
    <row r="4" spans="1:9" x14ac:dyDescent="0.35">
      <c r="A4" s="14"/>
      <c r="B4" s="13"/>
      <c r="C4" s="13"/>
      <c r="E4" s="294" t="s">
        <v>71</v>
      </c>
      <c r="F4" s="295"/>
      <c r="G4" s="296"/>
    </row>
    <row r="5" spans="1:9" x14ac:dyDescent="0.35">
      <c r="A5" s="14"/>
      <c r="B5" s="13"/>
      <c r="C5" s="13"/>
      <c r="E5" s="304">
        <v>0</v>
      </c>
      <c r="F5" s="304"/>
      <c r="G5" s="304"/>
      <c r="I5" s="81"/>
    </row>
    <row r="6" spans="1:9" x14ac:dyDescent="0.35">
      <c r="I6" s="81" t="s">
        <v>1</v>
      </c>
    </row>
    <row r="7" spans="1:9" x14ac:dyDescent="0.35">
      <c r="E7" s="220" t="s">
        <v>130</v>
      </c>
      <c r="F7" s="220"/>
      <c r="G7" s="33"/>
      <c r="I7" s="81" t="s">
        <v>2</v>
      </c>
    </row>
    <row r="8" spans="1:9" x14ac:dyDescent="0.35">
      <c r="A8" s="26" t="s">
        <v>66</v>
      </c>
      <c r="B8" s="262" t="s">
        <v>129</v>
      </c>
      <c r="C8" s="263"/>
      <c r="D8" s="263"/>
      <c r="E8" s="263"/>
      <c r="F8" s="264"/>
      <c r="G8" s="28" t="s">
        <v>26</v>
      </c>
    </row>
    <row r="9" spans="1:9" x14ac:dyDescent="0.35">
      <c r="A9" s="123" t="s">
        <v>145</v>
      </c>
      <c r="B9" s="324"/>
      <c r="C9" s="325"/>
      <c r="D9" s="325"/>
      <c r="E9" s="325"/>
      <c r="F9" s="326"/>
      <c r="G9" s="120" t="str">
        <f>IF(AND(NOT($G$7=""),NOT(B9="")),$G$7,"")</f>
        <v/>
      </c>
      <c r="H9" s="83" t="str">
        <f t="shared" ref="H9:H60" si="0">IF(OR(G9="Yes",G9="No",G9=""),IF(OR(ISNUMBER(B9),B9=""),IF(AND(OR(G9="Yes",G9="No"),ISNUMBER(B9)),"",IF(AND(B9="",G9=""),"",IF(AND(G9&lt;&gt;"Yes",G9&lt;&gt;"No"),"You have entered a reading without stating if it's estimated or not","You have stated that the reading is/is not estimated, but have not provided a reading"))),"Please input a valid number into reading"),IF(OR(ISNUMBER(B9),B9=""),"Please select either Yes or No in Estimated","Please select either Yes or No in Estimated and enter a valid number into reading"))</f>
        <v/>
      </c>
      <c r="I9" s="81"/>
    </row>
    <row r="10" spans="1:9" x14ac:dyDescent="0.35">
      <c r="A10" s="123" t="s">
        <v>147</v>
      </c>
      <c r="B10" s="324"/>
      <c r="C10" s="325"/>
      <c r="D10" s="325"/>
      <c r="E10" s="325"/>
      <c r="F10" s="326"/>
      <c r="G10" s="120" t="str">
        <f t="shared" ref="G10:G60" si="1">IF(AND(NOT($G$7=""),NOT(B10="")),$G$7,"")</f>
        <v/>
      </c>
      <c r="H10" s="83" t="str">
        <f t="shared" si="0"/>
        <v/>
      </c>
      <c r="I10" s="81"/>
    </row>
    <row r="11" spans="1:9" x14ac:dyDescent="0.35">
      <c r="A11" s="123" t="s">
        <v>148</v>
      </c>
      <c r="B11" s="324"/>
      <c r="C11" s="325"/>
      <c r="D11" s="325"/>
      <c r="E11" s="325"/>
      <c r="F11" s="326"/>
      <c r="G11" s="120" t="str">
        <f t="shared" si="1"/>
        <v/>
      </c>
      <c r="H11" s="83" t="str">
        <f t="shared" si="0"/>
        <v/>
      </c>
      <c r="I11" s="81"/>
    </row>
    <row r="12" spans="1:9" x14ac:dyDescent="0.35">
      <c r="A12" s="123" t="s">
        <v>149</v>
      </c>
      <c r="B12" s="324"/>
      <c r="C12" s="325"/>
      <c r="D12" s="325"/>
      <c r="E12" s="325"/>
      <c r="F12" s="326"/>
      <c r="G12" s="120" t="str">
        <f t="shared" si="1"/>
        <v/>
      </c>
      <c r="H12" s="83" t="str">
        <f t="shared" si="0"/>
        <v/>
      </c>
      <c r="I12" s="81"/>
    </row>
    <row r="13" spans="1:9" x14ac:dyDescent="0.35">
      <c r="A13" s="123" t="s">
        <v>150</v>
      </c>
      <c r="B13" s="324"/>
      <c r="C13" s="325"/>
      <c r="D13" s="325"/>
      <c r="E13" s="325"/>
      <c r="F13" s="326"/>
      <c r="G13" s="120" t="str">
        <f t="shared" si="1"/>
        <v/>
      </c>
      <c r="H13" s="83" t="str">
        <f t="shared" si="0"/>
        <v/>
      </c>
      <c r="I13" s="81"/>
    </row>
    <row r="14" spans="1:9" x14ac:dyDescent="0.35">
      <c r="A14" s="123" t="s">
        <v>151</v>
      </c>
      <c r="B14" s="324"/>
      <c r="C14" s="325"/>
      <c r="D14" s="325"/>
      <c r="E14" s="325"/>
      <c r="F14" s="326"/>
      <c r="G14" s="120" t="str">
        <f t="shared" si="1"/>
        <v/>
      </c>
      <c r="H14" s="83" t="str">
        <f t="shared" si="0"/>
        <v/>
      </c>
      <c r="I14" s="81"/>
    </row>
    <row r="15" spans="1:9" x14ac:dyDescent="0.35">
      <c r="A15" s="123" t="s">
        <v>152</v>
      </c>
      <c r="B15" s="324"/>
      <c r="C15" s="325"/>
      <c r="D15" s="325"/>
      <c r="E15" s="325"/>
      <c r="F15" s="326"/>
      <c r="G15" s="120" t="str">
        <f t="shared" si="1"/>
        <v/>
      </c>
      <c r="H15" s="83" t="str">
        <f t="shared" si="0"/>
        <v/>
      </c>
      <c r="I15" s="81"/>
    </row>
    <row r="16" spans="1:9" x14ac:dyDescent="0.35">
      <c r="A16" s="123" t="s">
        <v>153</v>
      </c>
      <c r="B16" s="324"/>
      <c r="C16" s="325"/>
      <c r="D16" s="325"/>
      <c r="E16" s="325"/>
      <c r="F16" s="326"/>
      <c r="G16" s="120" t="str">
        <f t="shared" si="1"/>
        <v/>
      </c>
      <c r="H16" s="83" t="str">
        <f t="shared" si="0"/>
        <v/>
      </c>
      <c r="I16" s="81"/>
    </row>
    <row r="17" spans="1:9" x14ac:dyDescent="0.35">
      <c r="A17" s="123" t="s">
        <v>154</v>
      </c>
      <c r="B17" s="324"/>
      <c r="C17" s="325"/>
      <c r="D17" s="325"/>
      <c r="E17" s="325"/>
      <c r="F17" s="326"/>
      <c r="G17" s="120" t="str">
        <f t="shared" si="1"/>
        <v/>
      </c>
      <c r="H17" s="83" t="str">
        <f t="shared" si="0"/>
        <v/>
      </c>
      <c r="I17" s="81"/>
    </row>
    <row r="18" spans="1:9" x14ac:dyDescent="0.35">
      <c r="A18" s="123" t="s">
        <v>155</v>
      </c>
      <c r="B18" s="324"/>
      <c r="C18" s="325"/>
      <c r="D18" s="325"/>
      <c r="E18" s="325"/>
      <c r="F18" s="326"/>
      <c r="G18" s="120" t="str">
        <f t="shared" si="1"/>
        <v/>
      </c>
      <c r="H18" s="83" t="str">
        <f t="shared" si="0"/>
        <v/>
      </c>
      <c r="I18" s="81"/>
    </row>
    <row r="19" spans="1:9" x14ac:dyDescent="0.35">
      <c r="A19" s="123" t="s">
        <v>156</v>
      </c>
      <c r="B19" s="324"/>
      <c r="C19" s="325"/>
      <c r="D19" s="325"/>
      <c r="E19" s="325"/>
      <c r="F19" s="326"/>
      <c r="G19" s="120" t="str">
        <f t="shared" si="1"/>
        <v/>
      </c>
      <c r="H19" s="83" t="str">
        <f t="shared" si="0"/>
        <v/>
      </c>
      <c r="I19" s="81"/>
    </row>
    <row r="20" spans="1:9" x14ac:dyDescent="0.35">
      <c r="A20" s="123" t="s">
        <v>157</v>
      </c>
      <c r="B20" s="324"/>
      <c r="C20" s="325"/>
      <c r="D20" s="325"/>
      <c r="E20" s="325"/>
      <c r="F20" s="326"/>
      <c r="G20" s="120" t="str">
        <f t="shared" si="1"/>
        <v/>
      </c>
      <c r="H20" s="83" t="str">
        <f t="shared" si="0"/>
        <v/>
      </c>
      <c r="I20" s="81"/>
    </row>
    <row r="21" spans="1:9" x14ac:dyDescent="0.35">
      <c r="A21" s="123" t="s">
        <v>158</v>
      </c>
      <c r="B21" s="324"/>
      <c r="C21" s="325"/>
      <c r="D21" s="325"/>
      <c r="E21" s="325"/>
      <c r="F21" s="326"/>
      <c r="G21" s="120" t="str">
        <f t="shared" si="1"/>
        <v/>
      </c>
      <c r="H21" s="83" t="str">
        <f t="shared" si="0"/>
        <v/>
      </c>
      <c r="I21" s="81"/>
    </row>
    <row r="22" spans="1:9" x14ac:dyDescent="0.35">
      <c r="A22" s="123" t="s">
        <v>159</v>
      </c>
      <c r="B22" s="324"/>
      <c r="C22" s="325"/>
      <c r="D22" s="325"/>
      <c r="E22" s="325"/>
      <c r="F22" s="326"/>
      <c r="G22" s="120" t="str">
        <f t="shared" si="1"/>
        <v/>
      </c>
      <c r="H22" s="83" t="str">
        <f t="shared" si="0"/>
        <v/>
      </c>
      <c r="I22" s="81"/>
    </row>
    <row r="23" spans="1:9" x14ac:dyDescent="0.35">
      <c r="A23" s="123" t="s">
        <v>160</v>
      </c>
      <c r="B23" s="324"/>
      <c r="C23" s="325"/>
      <c r="D23" s="325"/>
      <c r="E23" s="325"/>
      <c r="F23" s="326"/>
      <c r="G23" s="120" t="str">
        <f t="shared" si="1"/>
        <v/>
      </c>
      <c r="H23" s="83" t="str">
        <f t="shared" si="0"/>
        <v/>
      </c>
      <c r="I23" s="81"/>
    </row>
    <row r="24" spans="1:9" x14ac:dyDescent="0.35">
      <c r="A24" s="123" t="s">
        <v>161</v>
      </c>
      <c r="B24" s="324"/>
      <c r="C24" s="325"/>
      <c r="D24" s="325"/>
      <c r="E24" s="325"/>
      <c r="F24" s="326"/>
      <c r="G24" s="120" t="str">
        <f t="shared" si="1"/>
        <v/>
      </c>
      <c r="H24" s="83" t="str">
        <f t="shared" si="0"/>
        <v/>
      </c>
      <c r="I24" s="81"/>
    </row>
    <row r="25" spans="1:9" x14ac:dyDescent="0.35">
      <c r="A25" s="123" t="s">
        <v>162</v>
      </c>
      <c r="B25" s="324"/>
      <c r="C25" s="325"/>
      <c r="D25" s="325"/>
      <c r="E25" s="325"/>
      <c r="F25" s="326"/>
      <c r="G25" s="120" t="str">
        <f t="shared" si="1"/>
        <v/>
      </c>
      <c r="H25" s="83" t="str">
        <f t="shared" si="0"/>
        <v/>
      </c>
      <c r="I25" s="81"/>
    </row>
    <row r="26" spans="1:9" x14ac:dyDescent="0.35">
      <c r="A26" s="123" t="s">
        <v>163</v>
      </c>
      <c r="B26" s="324"/>
      <c r="C26" s="325"/>
      <c r="D26" s="325"/>
      <c r="E26" s="325"/>
      <c r="F26" s="326"/>
      <c r="G26" s="120" t="str">
        <f t="shared" si="1"/>
        <v/>
      </c>
      <c r="H26" s="83" t="str">
        <f t="shared" si="0"/>
        <v/>
      </c>
      <c r="I26" s="81"/>
    </row>
    <row r="27" spans="1:9" x14ac:dyDescent="0.35">
      <c r="A27" s="123" t="s">
        <v>164</v>
      </c>
      <c r="B27" s="324"/>
      <c r="C27" s="325"/>
      <c r="D27" s="325"/>
      <c r="E27" s="325"/>
      <c r="F27" s="326"/>
      <c r="G27" s="120" t="str">
        <f t="shared" si="1"/>
        <v/>
      </c>
      <c r="H27" s="83" t="str">
        <f t="shared" si="0"/>
        <v/>
      </c>
      <c r="I27" s="81"/>
    </row>
    <row r="28" spans="1:9" x14ac:dyDescent="0.35">
      <c r="A28" s="123" t="s">
        <v>165</v>
      </c>
      <c r="B28" s="324"/>
      <c r="C28" s="325"/>
      <c r="D28" s="325"/>
      <c r="E28" s="325"/>
      <c r="F28" s="326"/>
      <c r="G28" s="120" t="str">
        <f t="shared" si="1"/>
        <v/>
      </c>
      <c r="H28" s="83" t="str">
        <f t="shared" si="0"/>
        <v/>
      </c>
      <c r="I28" s="81"/>
    </row>
    <row r="29" spans="1:9" x14ac:dyDescent="0.35">
      <c r="A29" s="123" t="s">
        <v>166</v>
      </c>
      <c r="B29" s="324"/>
      <c r="C29" s="325"/>
      <c r="D29" s="325"/>
      <c r="E29" s="325"/>
      <c r="F29" s="326"/>
      <c r="G29" s="120" t="str">
        <f t="shared" si="1"/>
        <v/>
      </c>
      <c r="H29" s="83" t="str">
        <f t="shared" si="0"/>
        <v/>
      </c>
      <c r="I29" s="81"/>
    </row>
    <row r="30" spans="1:9" x14ac:dyDescent="0.35">
      <c r="A30" s="123" t="s">
        <v>167</v>
      </c>
      <c r="B30" s="324"/>
      <c r="C30" s="325"/>
      <c r="D30" s="325"/>
      <c r="E30" s="325"/>
      <c r="F30" s="326"/>
      <c r="G30" s="120" t="str">
        <f t="shared" si="1"/>
        <v/>
      </c>
      <c r="H30" s="83" t="str">
        <f t="shared" si="0"/>
        <v/>
      </c>
      <c r="I30" s="81"/>
    </row>
    <row r="31" spans="1:9" x14ac:dyDescent="0.35">
      <c r="A31" s="123" t="s">
        <v>168</v>
      </c>
      <c r="B31" s="324"/>
      <c r="C31" s="325"/>
      <c r="D31" s="325"/>
      <c r="E31" s="325"/>
      <c r="F31" s="326"/>
      <c r="G31" s="120" t="str">
        <f t="shared" si="1"/>
        <v/>
      </c>
      <c r="H31" s="83" t="str">
        <f t="shared" si="0"/>
        <v/>
      </c>
      <c r="I31" s="81"/>
    </row>
    <row r="32" spans="1:9" x14ac:dyDescent="0.35">
      <c r="A32" s="123" t="s">
        <v>169</v>
      </c>
      <c r="B32" s="324"/>
      <c r="C32" s="325"/>
      <c r="D32" s="325"/>
      <c r="E32" s="325"/>
      <c r="F32" s="326"/>
      <c r="G32" s="120" t="str">
        <f t="shared" si="1"/>
        <v/>
      </c>
      <c r="H32" s="83" t="str">
        <f t="shared" si="0"/>
        <v/>
      </c>
      <c r="I32" s="81"/>
    </row>
    <row r="33" spans="1:13" x14ac:dyDescent="0.35">
      <c r="A33" s="123" t="s">
        <v>170</v>
      </c>
      <c r="B33" s="324"/>
      <c r="C33" s="325"/>
      <c r="D33" s="325"/>
      <c r="E33" s="325"/>
      <c r="F33" s="326"/>
      <c r="G33" s="120" t="str">
        <f t="shared" si="1"/>
        <v/>
      </c>
      <c r="H33" s="83" t="str">
        <f t="shared" si="0"/>
        <v/>
      </c>
      <c r="I33" s="81"/>
    </row>
    <row r="34" spans="1:13" x14ac:dyDescent="0.35">
      <c r="A34" s="123" t="s">
        <v>171</v>
      </c>
      <c r="B34" s="324"/>
      <c r="C34" s="325"/>
      <c r="D34" s="325"/>
      <c r="E34" s="325"/>
      <c r="F34" s="326"/>
      <c r="G34" s="120" t="str">
        <f t="shared" si="1"/>
        <v/>
      </c>
      <c r="H34" s="83" t="str">
        <f t="shared" si="0"/>
        <v/>
      </c>
      <c r="I34" s="81"/>
    </row>
    <row r="35" spans="1:13" x14ac:dyDescent="0.35">
      <c r="A35" s="123" t="s">
        <v>172</v>
      </c>
      <c r="B35" s="324"/>
      <c r="C35" s="325"/>
      <c r="D35" s="325"/>
      <c r="E35" s="325"/>
      <c r="F35" s="326"/>
      <c r="G35" s="120" t="str">
        <f t="shared" si="1"/>
        <v/>
      </c>
      <c r="H35" s="83" t="str">
        <f t="shared" si="0"/>
        <v/>
      </c>
      <c r="I35" s="81"/>
    </row>
    <row r="36" spans="1:13" x14ac:dyDescent="0.35">
      <c r="A36" s="123" t="s">
        <v>173</v>
      </c>
      <c r="B36" s="324"/>
      <c r="C36" s="325"/>
      <c r="D36" s="325"/>
      <c r="E36" s="325"/>
      <c r="F36" s="326"/>
      <c r="G36" s="120" t="str">
        <f t="shared" si="1"/>
        <v/>
      </c>
      <c r="H36" s="83" t="str">
        <f t="shared" si="0"/>
        <v/>
      </c>
      <c r="I36" s="81"/>
    </row>
    <row r="37" spans="1:13" x14ac:dyDescent="0.35">
      <c r="A37" s="123" t="s">
        <v>174</v>
      </c>
      <c r="B37" s="324"/>
      <c r="C37" s="325"/>
      <c r="D37" s="325"/>
      <c r="E37" s="325"/>
      <c r="F37" s="326"/>
      <c r="G37" s="120" t="str">
        <f t="shared" si="1"/>
        <v/>
      </c>
      <c r="H37" s="83" t="str">
        <f t="shared" si="0"/>
        <v/>
      </c>
      <c r="I37" s="81"/>
    </row>
    <row r="38" spans="1:13" x14ac:dyDescent="0.35">
      <c r="A38" s="123" t="s">
        <v>175</v>
      </c>
      <c r="B38" s="324"/>
      <c r="C38" s="325"/>
      <c r="D38" s="325"/>
      <c r="E38" s="325"/>
      <c r="F38" s="326"/>
      <c r="G38" s="120" t="str">
        <f t="shared" si="1"/>
        <v/>
      </c>
      <c r="H38" s="83" t="str">
        <f t="shared" si="0"/>
        <v/>
      </c>
      <c r="I38" s="81"/>
      <c r="M38" s="81" t="s">
        <v>82</v>
      </c>
    </row>
    <row r="39" spans="1:13" x14ac:dyDescent="0.35">
      <c r="A39" s="123" t="s">
        <v>176</v>
      </c>
      <c r="B39" s="324"/>
      <c r="C39" s="325"/>
      <c r="D39" s="325"/>
      <c r="E39" s="325"/>
      <c r="F39" s="326"/>
      <c r="G39" s="120" t="str">
        <f t="shared" si="1"/>
        <v/>
      </c>
      <c r="H39" s="83" t="str">
        <f t="shared" si="0"/>
        <v/>
      </c>
      <c r="I39" s="81"/>
      <c r="M39" s="81">
        <f>COUNTIF(G66:G75,"No")</f>
        <v>3</v>
      </c>
    </row>
    <row r="40" spans="1:13" x14ac:dyDescent="0.35">
      <c r="A40" s="123" t="s">
        <v>177</v>
      </c>
      <c r="B40" s="324"/>
      <c r="C40" s="325"/>
      <c r="D40" s="325"/>
      <c r="E40" s="325"/>
      <c r="F40" s="326"/>
      <c r="G40" s="120" t="str">
        <f t="shared" si="1"/>
        <v/>
      </c>
      <c r="H40" s="83" t="str">
        <f t="shared" si="0"/>
        <v/>
      </c>
      <c r="I40" s="81"/>
    </row>
    <row r="41" spans="1:13" x14ac:dyDescent="0.35">
      <c r="A41" s="123" t="s">
        <v>178</v>
      </c>
      <c r="B41" s="324"/>
      <c r="C41" s="325"/>
      <c r="D41" s="325"/>
      <c r="E41" s="325"/>
      <c r="F41" s="326"/>
      <c r="G41" s="120" t="str">
        <f t="shared" si="1"/>
        <v/>
      </c>
      <c r="H41" s="83" t="str">
        <f t="shared" si="0"/>
        <v/>
      </c>
      <c r="I41" s="81"/>
    </row>
    <row r="42" spans="1:13" x14ac:dyDescent="0.35">
      <c r="A42" s="123" t="s">
        <v>179</v>
      </c>
      <c r="B42" s="324"/>
      <c r="C42" s="325"/>
      <c r="D42" s="325"/>
      <c r="E42" s="325"/>
      <c r="F42" s="326"/>
      <c r="G42" s="120" t="str">
        <f t="shared" si="1"/>
        <v/>
      </c>
      <c r="H42" s="83" t="str">
        <f t="shared" si="0"/>
        <v/>
      </c>
      <c r="I42" s="81"/>
    </row>
    <row r="43" spans="1:13" x14ac:dyDescent="0.35">
      <c r="A43" s="123" t="s">
        <v>180</v>
      </c>
      <c r="B43" s="324"/>
      <c r="C43" s="325"/>
      <c r="D43" s="325"/>
      <c r="E43" s="325"/>
      <c r="F43" s="326"/>
      <c r="G43" s="120" t="str">
        <f t="shared" si="1"/>
        <v/>
      </c>
      <c r="H43" s="83" t="str">
        <f t="shared" si="0"/>
        <v/>
      </c>
      <c r="I43" s="81"/>
    </row>
    <row r="44" spans="1:13" x14ac:dyDescent="0.35">
      <c r="A44" s="123" t="s">
        <v>181</v>
      </c>
      <c r="B44" s="324"/>
      <c r="C44" s="325"/>
      <c r="D44" s="325"/>
      <c r="E44" s="325"/>
      <c r="F44" s="326"/>
      <c r="G44" s="120" t="str">
        <f t="shared" si="1"/>
        <v/>
      </c>
      <c r="H44" s="83" t="str">
        <f t="shared" si="0"/>
        <v/>
      </c>
      <c r="I44" s="81"/>
    </row>
    <row r="45" spans="1:13" x14ac:dyDescent="0.35">
      <c r="A45" s="123" t="s">
        <v>182</v>
      </c>
      <c r="B45" s="324"/>
      <c r="C45" s="325"/>
      <c r="D45" s="325"/>
      <c r="E45" s="325"/>
      <c r="F45" s="326"/>
      <c r="G45" s="120" t="str">
        <f t="shared" si="1"/>
        <v/>
      </c>
      <c r="H45" s="83" t="str">
        <f t="shared" si="0"/>
        <v/>
      </c>
      <c r="I45" s="81"/>
    </row>
    <row r="46" spans="1:13" x14ac:dyDescent="0.35">
      <c r="A46" s="123" t="s">
        <v>183</v>
      </c>
      <c r="B46" s="324"/>
      <c r="C46" s="325"/>
      <c r="D46" s="325"/>
      <c r="E46" s="325"/>
      <c r="F46" s="326"/>
      <c r="G46" s="120" t="str">
        <f t="shared" si="1"/>
        <v/>
      </c>
      <c r="H46" s="83" t="str">
        <f t="shared" si="0"/>
        <v/>
      </c>
      <c r="I46" s="81"/>
    </row>
    <row r="47" spans="1:13" x14ac:dyDescent="0.35">
      <c r="A47" s="123" t="s">
        <v>184</v>
      </c>
      <c r="B47" s="324"/>
      <c r="C47" s="325"/>
      <c r="D47" s="325"/>
      <c r="E47" s="325"/>
      <c r="F47" s="326"/>
      <c r="G47" s="120" t="str">
        <f t="shared" si="1"/>
        <v/>
      </c>
      <c r="H47" s="83" t="str">
        <f t="shared" si="0"/>
        <v/>
      </c>
      <c r="I47" s="81"/>
    </row>
    <row r="48" spans="1:13" x14ac:dyDescent="0.35">
      <c r="A48" s="123" t="s">
        <v>185</v>
      </c>
      <c r="B48" s="324"/>
      <c r="C48" s="325"/>
      <c r="D48" s="325"/>
      <c r="E48" s="325"/>
      <c r="F48" s="326"/>
      <c r="G48" s="120" t="str">
        <f t="shared" si="1"/>
        <v/>
      </c>
      <c r="H48" s="83" t="str">
        <f t="shared" si="0"/>
        <v/>
      </c>
      <c r="I48" s="81"/>
    </row>
    <row r="49" spans="1:9" x14ac:dyDescent="0.35">
      <c r="A49" s="123" t="s">
        <v>186</v>
      </c>
      <c r="B49" s="324"/>
      <c r="C49" s="325"/>
      <c r="D49" s="325"/>
      <c r="E49" s="325"/>
      <c r="F49" s="326"/>
      <c r="G49" s="120" t="str">
        <f t="shared" si="1"/>
        <v/>
      </c>
      <c r="H49" s="83" t="str">
        <f t="shared" si="0"/>
        <v/>
      </c>
      <c r="I49" s="81"/>
    </row>
    <row r="50" spans="1:9" x14ac:dyDescent="0.35">
      <c r="A50" s="123" t="s">
        <v>187</v>
      </c>
      <c r="B50" s="324"/>
      <c r="C50" s="325"/>
      <c r="D50" s="325"/>
      <c r="E50" s="325"/>
      <c r="F50" s="326"/>
      <c r="G50" s="120" t="str">
        <f t="shared" si="1"/>
        <v/>
      </c>
      <c r="H50" s="83" t="str">
        <f t="shared" si="0"/>
        <v/>
      </c>
      <c r="I50" s="81"/>
    </row>
    <row r="51" spans="1:9" x14ac:dyDescent="0.35">
      <c r="A51" s="123" t="s">
        <v>188</v>
      </c>
      <c r="B51" s="324"/>
      <c r="C51" s="325"/>
      <c r="D51" s="325"/>
      <c r="E51" s="325"/>
      <c r="F51" s="326"/>
      <c r="G51" s="120" t="str">
        <f t="shared" si="1"/>
        <v/>
      </c>
      <c r="H51" s="83" t="str">
        <f t="shared" si="0"/>
        <v/>
      </c>
      <c r="I51" s="81"/>
    </row>
    <row r="52" spans="1:9" x14ac:dyDescent="0.35">
      <c r="A52" s="123" t="s">
        <v>189</v>
      </c>
      <c r="B52" s="324"/>
      <c r="C52" s="325"/>
      <c r="D52" s="325"/>
      <c r="E52" s="325"/>
      <c r="F52" s="326"/>
      <c r="G52" s="120" t="str">
        <f t="shared" si="1"/>
        <v/>
      </c>
      <c r="H52" s="83" t="str">
        <f t="shared" si="0"/>
        <v/>
      </c>
      <c r="I52" s="81"/>
    </row>
    <row r="53" spans="1:9" x14ac:dyDescent="0.35">
      <c r="A53" s="123" t="s">
        <v>190</v>
      </c>
      <c r="B53" s="231"/>
      <c r="C53" s="232"/>
      <c r="D53" s="232"/>
      <c r="E53" s="232"/>
      <c r="F53" s="233"/>
      <c r="G53" s="120" t="str">
        <f t="shared" si="1"/>
        <v/>
      </c>
      <c r="H53" s="83" t="str">
        <f t="shared" si="0"/>
        <v/>
      </c>
      <c r="I53" s="81"/>
    </row>
    <row r="54" spans="1:9" x14ac:dyDescent="0.35">
      <c r="A54" s="123" t="s">
        <v>191</v>
      </c>
      <c r="B54" s="231"/>
      <c r="C54" s="232"/>
      <c r="D54" s="232"/>
      <c r="E54" s="232"/>
      <c r="F54" s="233"/>
      <c r="G54" s="120" t="str">
        <f t="shared" si="1"/>
        <v/>
      </c>
      <c r="H54" s="83" t="str">
        <f t="shared" si="0"/>
        <v/>
      </c>
      <c r="I54" s="81"/>
    </row>
    <row r="55" spans="1:9" x14ac:dyDescent="0.35">
      <c r="A55" s="123" t="s">
        <v>192</v>
      </c>
      <c r="B55" s="231"/>
      <c r="C55" s="232"/>
      <c r="D55" s="232"/>
      <c r="E55" s="232"/>
      <c r="F55" s="233"/>
      <c r="G55" s="120" t="str">
        <f t="shared" si="1"/>
        <v/>
      </c>
      <c r="H55" s="83" t="str">
        <f t="shared" si="0"/>
        <v/>
      </c>
      <c r="I55" s="81"/>
    </row>
    <row r="56" spans="1:9" x14ac:dyDescent="0.35">
      <c r="A56" s="123" t="s">
        <v>193</v>
      </c>
      <c r="B56" s="324"/>
      <c r="C56" s="325"/>
      <c r="D56" s="325"/>
      <c r="E56" s="325"/>
      <c r="F56" s="326"/>
      <c r="G56" s="120" t="str">
        <f t="shared" si="1"/>
        <v/>
      </c>
      <c r="H56" s="83" t="str">
        <f t="shared" si="0"/>
        <v/>
      </c>
      <c r="I56" s="81"/>
    </row>
    <row r="57" spans="1:9" x14ac:dyDescent="0.35">
      <c r="A57" s="123" t="s">
        <v>194</v>
      </c>
      <c r="B57" s="324"/>
      <c r="C57" s="325"/>
      <c r="D57" s="325"/>
      <c r="E57" s="325"/>
      <c r="F57" s="326"/>
      <c r="G57" s="120" t="str">
        <f t="shared" si="1"/>
        <v/>
      </c>
      <c r="H57" s="83" t="str">
        <f t="shared" si="0"/>
        <v/>
      </c>
      <c r="I57" s="81"/>
    </row>
    <row r="58" spans="1:9" x14ac:dyDescent="0.35">
      <c r="A58" s="123" t="s">
        <v>195</v>
      </c>
      <c r="B58" s="324"/>
      <c r="C58" s="325"/>
      <c r="D58" s="325"/>
      <c r="E58" s="325"/>
      <c r="F58" s="326"/>
      <c r="G58" s="120" t="str">
        <f t="shared" si="1"/>
        <v/>
      </c>
      <c r="H58" s="83" t="str">
        <f t="shared" si="0"/>
        <v/>
      </c>
      <c r="I58" s="81"/>
    </row>
    <row r="59" spans="1:9" x14ac:dyDescent="0.35">
      <c r="A59" s="123" t="s">
        <v>196</v>
      </c>
      <c r="B59" s="324"/>
      <c r="C59" s="325"/>
      <c r="D59" s="325"/>
      <c r="E59" s="325"/>
      <c r="F59" s="326"/>
      <c r="G59" s="120" t="str">
        <f t="shared" si="1"/>
        <v/>
      </c>
      <c r="H59" s="83" t="str">
        <f t="shared" si="0"/>
        <v/>
      </c>
    </row>
    <row r="60" spans="1:9" x14ac:dyDescent="0.35">
      <c r="A60" s="123" t="s">
        <v>197</v>
      </c>
      <c r="B60" s="231"/>
      <c r="C60" s="232"/>
      <c r="D60" s="232"/>
      <c r="E60" s="232"/>
      <c r="F60" s="233"/>
      <c r="G60" s="120" t="str">
        <f t="shared" si="1"/>
        <v/>
      </c>
      <c r="H60" s="83" t="str">
        <f t="shared" si="0"/>
        <v/>
      </c>
    </row>
    <row r="61" spans="1:9" ht="15" customHeight="1" x14ac:dyDescent="0.35">
      <c r="D61" s="40"/>
      <c r="I61" s="88"/>
    </row>
    <row r="62" spans="1:9" x14ac:dyDescent="0.35">
      <c r="D62" s="41"/>
      <c r="I62" s="88"/>
    </row>
    <row r="63" spans="1:9" ht="15" customHeight="1" x14ac:dyDescent="0.35">
      <c r="A63" s="247" t="s">
        <v>39</v>
      </c>
      <c r="B63" s="248"/>
      <c r="C63" s="249"/>
      <c r="D63" s="38"/>
      <c r="E63" s="250" t="s">
        <v>29</v>
      </c>
      <c r="F63" s="251"/>
      <c r="G63" s="252"/>
      <c r="I63" s="88"/>
    </row>
    <row r="64" spans="1:9" ht="15" customHeight="1" x14ac:dyDescent="0.35">
      <c r="A64" s="95" t="s">
        <v>0</v>
      </c>
      <c r="B64" s="306"/>
      <c r="C64" s="307"/>
      <c r="D64" s="38"/>
      <c r="E64" s="253"/>
      <c r="F64" s="254"/>
      <c r="G64" s="255"/>
      <c r="H64" s="83" t="str">
        <f>IF(NOT(ISERR(YEAR(B64))),IF(AND(WeeklyReturn!B2&gt;B64,B64&lt;&gt;""),"End Date before Start Date",""),"Invalid Date")</f>
        <v/>
      </c>
      <c r="I64" s="88"/>
    </row>
    <row r="65" spans="1:14" ht="15" customHeight="1" x14ac:dyDescent="0.35">
      <c r="A65" s="280" t="s">
        <v>6</v>
      </c>
      <c r="B65" s="243"/>
      <c r="C65" s="244"/>
      <c r="D65" s="38"/>
      <c r="E65" s="256"/>
      <c r="F65" s="257"/>
      <c r="G65" s="258"/>
      <c r="H65" s="83" t="str">
        <f>IF(OR(ISNUMBER(B65),B65=""),IF(AND(B65&lt;&gt;"",B65&lt;WeeklyReturn!B3),"End Reading is less than Start Reading",""),"Please input a valid number into Reading")</f>
        <v/>
      </c>
      <c r="I65" s="88"/>
      <c r="K65" s="81" t="s">
        <v>102</v>
      </c>
      <c r="L65" s="81"/>
      <c r="M65" s="81"/>
      <c r="N65" s="81"/>
    </row>
    <row r="66" spans="1:14" ht="15" customHeight="1" x14ac:dyDescent="0.35">
      <c r="A66" s="281"/>
      <c r="B66" s="245"/>
      <c r="C66" s="246"/>
      <c r="D66" s="40"/>
      <c r="E66" s="226" t="s">
        <v>55</v>
      </c>
      <c r="F66" s="227"/>
      <c r="G66" s="37" t="str">
        <f>IF(OR(CoverSheet!H13="Yes",CoverSheet!H13="No"),"Yes","No")</f>
        <v>Yes</v>
      </c>
      <c r="I66" s="88"/>
      <c r="K66" s="81" t="s">
        <v>103</v>
      </c>
      <c r="L66" s="81"/>
      <c r="M66" s="81"/>
      <c r="N66" s="81" t="str">
        <f>IF((COUNTIF(G9:G60,"Yes")+COUNTIF(G9:G60,"No"))=COUNTA(G9:G60),"True","False")</f>
        <v>False</v>
      </c>
    </row>
    <row r="67" spans="1:14" ht="15" customHeight="1" x14ac:dyDescent="0.35">
      <c r="D67" s="38"/>
      <c r="E67" s="226" t="s">
        <v>50</v>
      </c>
      <c r="F67" s="227"/>
      <c r="G67" s="37" t="str">
        <f>IF(CoverSheet!H13="Yes","N/A",IF(CoverSheet!I16="Yes",IF(AND(CoverSheet!I20&lt;&gt;"",CoverSheet!I22&lt;&gt;"",CoverSheet!G29=""),"Yes","No"),IF(AND(CoverSheet!G29&lt;&gt;"",CoverSheet!I16="No",CoverSheet!I20="",CoverSheet!I22=""),"Yes","No")))</f>
        <v>Yes</v>
      </c>
      <c r="I67" s="88"/>
      <c r="K67" s="81" t="s">
        <v>107</v>
      </c>
      <c r="L67" s="81"/>
      <c r="M67" s="81"/>
      <c r="N67" s="81" t="str">
        <f>IF((COUNTIF(G9:G60,"Yes")+COUNTIF(G9:G60,"No"))=COUNTA(B9:B60),"True","False")</f>
        <v>True</v>
      </c>
    </row>
    <row r="68" spans="1:14" ht="15" customHeight="1" x14ac:dyDescent="0.35">
      <c r="A68" s="259" t="str">
        <f>IF(WeeklyReturn!E5=1,"9. Total water abstracted (Cubic Metres)",IF(WeeklyReturn!E5=2,"9. Total water abstracted (Litres)",IF(WeeklyReturn!E5=3,"9. Total water abstracted (Gallons)","9. Total water abstracted ")))</f>
        <v xml:space="preserve">9. Total water abstracted </v>
      </c>
      <c r="B68" s="260"/>
      <c r="C68" s="261"/>
      <c r="D68" s="38"/>
      <c r="E68" s="226" t="s">
        <v>56</v>
      </c>
      <c r="F68" s="227"/>
      <c r="G68" s="37" t="str">
        <f>IF(CoverSheet!H13="Yes","N/A",IF(OR(CoverSheet!G32="Yes",CoverSheet!G32="No",CoverSheet!H13="Yes"),"Yes","No"))</f>
        <v>Yes</v>
      </c>
      <c r="I68" s="88"/>
      <c r="K68" s="81" t="s">
        <v>105</v>
      </c>
      <c r="L68" s="81"/>
      <c r="M68" s="81"/>
      <c r="N68" s="81" t="str">
        <f>IF(COUNT(B9:B60)=COUNTA(B9:B60),"True","False")</f>
        <v>True</v>
      </c>
    </row>
    <row r="69" spans="1:14" ht="15" customHeight="1" x14ac:dyDescent="0.35">
      <c r="A69" s="276" t="s">
        <v>38</v>
      </c>
      <c r="B69" s="277"/>
      <c r="C69" s="286"/>
      <c r="D69" s="38"/>
      <c r="E69" s="226" t="s">
        <v>57</v>
      </c>
      <c r="F69" s="227"/>
      <c r="G69" s="37" t="str">
        <f>IF(CoverSheet!H13="Yes","N/A",IF(OR(AND(ISNUMBER(WeeklyReturn!B3),NOT(ISERR(YEAR(WeeklyReturn!B2))),WeeklyReturn!B2&lt;&gt;""),CoverSheet!I16="No"),"Yes","No"))</f>
        <v>Yes</v>
      </c>
      <c r="H69" s="83" t="str">
        <f>IF(OR(ISNUMBER(C69),C69=""),"","Please input a valid number into Amount Abstracted")</f>
        <v/>
      </c>
      <c r="I69" s="88"/>
      <c r="K69" s="81" t="s">
        <v>106</v>
      </c>
      <c r="L69" s="81"/>
      <c r="M69" s="81"/>
      <c r="N69" s="81" t="str">
        <f>IF(COUNTA(B9:B60)=COUNTA(G9:G60),"True","False")</f>
        <v>False</v>
      </c>
    </row>
    <row r="70" spans="1:14" ht="15" customHeight="1" x14ac:dyDescent="0.35">
      <c r="A70" s="278"/>
      <c r="B70" s="279"/>
      <c r="C70" s="287"/>
      <c r="D70" s="40"/>
      <c r="E70" s="226" t="s">
        <v>131</v>
      </c>
      <c r="F70" s="227"/>
      <c r="G70" s="37" t="str">
        <f>IF(CoverSheet!H13="Yes","N/A",IF(OR(AND(WeeklyReturn!E3&lt;&gt;0,WeeklyReturn!E5&lt;&gt;0)),"Yes","No"))</f>
        <v>No</v>
      </c>
      <c r="I70" s="88"/>
    </row>
    <row r="71" spans="1:14" ht="15" customHeight="1" x14ac:dyDescent="0.35">
      <c r="D71" s="38"/>
      <c r="E71" s="315" t="s">
        <v>74</v>
      </c>
      <c r="F71" s="316"/>
      <c r="G71" s="319" t="str">
        <f>IF(CoverSheet!H13="Yes","N/A",IF(AND(N67="True",N68="True",COUNTA(B9:F60)&lt;&gt;0),"Yes","No"))</f>
        <v>No</v>
      </c>
      <c r="I71" s="88"/>
    </row>
    <row r="72" spans="1:14" ht="15" customHeight="1" x14ac:dyDescent="0.35">
      <c r="A72" s="321" t="s">
        <v>17</v>
      </c>
      <c r="B72" s="322"/>
      <c r="C72" s="323"/>
      <c r="D72" s="38"/>
      <c r="E72" s="317"/>
      <c r="F72" s="318"/>
      <c r="G72" s="320"/>
      <c r="I72" s="88"/>
    </row>
    <row r="73" spans="1:14" ht="15" customHeight="1" x14ac:dyDescent="0.35">
      <c r="A73" s="274" t="s">
        <v>27</v>
      </c>
      <c r="B73" s="282"/>
      <c r="C73" s="283"/>
      <c r="D73" s="38"/>
      <c r="E73" s="226" t="s">
        <v>58</v>
      </c>
      <c r="F73" s="227"/>
      <c r="G73" s="91" t="str">
        <f>IF(CoverSheet!H13="Yes","N/A",IF(OR(AND(ISNUMBER(B65),NOT(ISERR(YEAR(B64))),B64&lt;&gt;"",B64&gt;=WeeklyReturn!B2,B65&gt;=WeeklyReturn!B3),CoverSheet!I16="No"),"Yes","No"))</f>
        <v>Yes</v>
      </c>
      <c r="I73" s="88"/>
    </row>
    <row r="74" spans="1:14" ht="15" customHeight="1" x14ac:dyDescent="0.35">
      <c r="A74" s="275"/>
      <c r="B74" s="284"/>
      <c r="C74" s="285"/>
      <c r="D74" s="42"/>
      <c r="E74" s="309" t="s">
        <v>59</v>
      </c>
      <c r="F74" s="310"/>
      <c r="G74" s="313" t="str">
        <f>IF(CoverSheet!H13="Yes","N/A",IF(CoverSheet!H13&lt;&gt;"Yes",IF(ISNUMBER(C69),"Yes","No"),"Yes"))</f>
        <v>No</v>
      </c>
      <c r="I74" s="88"/>
    </row>
    <row r="75" spans="1:14" x14ac:dyDescent="0.35">
      <c r="D75" s="42"/>
      <c r="E75" s="311"/>
      <c r="F75" s="312"/>
      <c r="G75" s="314"/>
      <c r="I75" s="88"/>
    </row>
    <row r="76" spans="1:14" x14ac:dyDescent="0.35">
      <c r="A76" s="265" t="s">
        <v>128</v>
      </c>
      <c r="B76" s="266"/>
      <c r="C76" s="267"/>
      <c r="D76" s="42"/>
      <c r="E76" s="55"/>
      <c r="F76" s="56"/>
      <c r="G76" s="57"/>
      <c r="I76" s="88"/>
    </row>
    <row r="77" spans="1:14" x14ac:dyDescent="0.35">
      <c r="A77" s="268"/>
      <c r="B77" s="269"/>
      <c r="C77" s="270"/>
      <c r="D77" s="42"/>
      <c r="E77" s="58"/>
      <c r="F77" s="17"/>
      <c r="G77" s="59"/>
      <c r="I77" s="88"/>
    </row>
    <row r="78" spans="1:14" ht="15" customHeight="1" x14ac:dyDescent="0.35">
      <c r="A78" s="268"/>
      <c r="B78" s="269"/>
      <c r="C78" s="270"/>
      <c r="D78" s="42"/>
      <c r="E78" s="58"/>
      <c r="F78" s="17"/>
      <c r="G78" s="59"/>
      <c r="I78" s="88"/>
    </row>
    <row r="79" spans="1:14" x14ac:dyDescent="0.35">
      <c r="A79" s="268"/>
      <c r="B79" s="269"/>
      <c r="C79" s="270"/>
      <c r="D79" s="42"/>
      <c r="E79" s="58"/>
      <c r="F79" s="17"/>
      <c r="G79" s="59"/>
      <c r="I79" s="88"/>
    </row>
    <row r="80" spans="1:14" x14ac:dyDescent="0.35">
      <c r="A80" s="268"/>
      <c r="B80" s="269"/>
      <c r="C80" s="270"/>
      <c r="D80" s="42"/>
      <c r="E80" s="58"/>
      <c r="F80" s="17"/>
      <c r="G80" s="59"/>
      <c r="I80" s="88"/>
    </row>
    <row r="81" spans="1:9" ht="30" customHeight="1" x14ac:dyDescent="0.35">
      <c r="A81" s="271"/>
      <c r="B81" s="272"/>
      <c r="C81" s="273"/>
      <c r="E81" s="60"/>
      <c r="F81" s="61"/>
      <c r="G81" s="62"/>
      <c r="I81" s="88"/>
    </row>
    <row r="82" spans="1:9" x14ac:dyDescent="0.35">
      <c r="I82" s="88"/>
    </row>
    <row r="83" spans="1:9" ht="15" customHeight="1" x14ac:dyDescent="0.35">
      <c r="A83" s="308" t="s">
        <v>127</v>
      </c>
      <c r="B83" s="308"/>
      <c r="C83" s="308"/>
      <c r="D83" s="308"/>
      <c r="E83" s="308"/>
      <c r="F83" s="308"/>
      <c r="G83" s="308"/>
      <c r="I83" s="88"/>
    </row>
    <row r="84" spans="1:9" x14ac:dyDescent="0.35">
      <c r="A84" s="308"/>
      <c r="B84" s="308"/>
      <c r="C84" s="308"/>
      <c r="D84" s="308"/>
      <c r="E84" s="308"/>
      <c r="F84" s="308"/>
      <c r="G84" s="308"/>
      <c r="I84" s="88"/>
    </row>
    <row r="85" spans="1:9" x14ac:dyDescent="0.35">
      <c r="A85" s="308"/>
      <c r="B85" s="308"/>
      <c r="C85" s="308"/>
      <c r="D85" s="308"/>
      <c r="E85" s="308"/>
      <c r="F85" s="308"/>
      <c r="G85" s="308"/>
      <c r="I85" s="88"/>
    </row>
    <row r="86" spans="1:9" x14ac:dyDescent="0.35">
      <c r="A86" s="308"/>
      <c r="B86" s="308"/>
      <c r="C86" s="308"/>
      <c r="D86" s="308"/>
      <c r="E86" s="308"/>
      <c r="F86" s="308"/>
      <c r="G86" s="308"/>
      <c r="I86" s="88"/>
    </row>
    <row r="87" spans="1:9" x14ac:dyDescent="0.35">
      <c r="A87" s="308"/>
      <c r="B87" s="308"/>
      <c r="C87" s="308"/>
      <c r="D87" s="308"/>
      <c r="E87" s="308"/>
      <c r="F87" s="308"/>
      <c r="G87" s="308"/>
    </row>
    <row r="88" spans="1:9" x14ac:dyDescent="0.35">
      <c r="A88" s="308"/>
      <c r="B88" s="308"/>
      <c r="C88" s="308"/>
      <c r="D88" s="308"/>
      <c r="E88" s="308"/>
      <c r="F88" s="308"/>
      <c r="G88" s="308"/>
    </row>
    <row r="89" spans="1:9" x14ac:dyDescent="0.35">
      <c r="A89" s="308"/>
      <c r="B89" s="308"/>
      <c r="C89" s="308"/>
      <c r="D89" s="308"/>
      <c r="E89" s="308"/>
      <c r="F89" s="308"/>
      <c r="G89" s="308"/>
    </row>
    <row r="90" spans="1:9" x14ac:dyDescent="0.35">
      <c r="A90" s="308"/>
      <c r="B90" s="308"/>
      <c r="C90" s="308"/>
      <c r="D90" s="308"/>
      <c r="E90" s="308"/>
      <c r="F90" s="308"/>
      <c r="G90" s="308"/>
    </row>
    <row r="91" spans="1:9" x14ac:dyDescent="0.35">
      <c r="A91" s="308"/>
      <c r="B91" s="308"/>
      <c r="C91" s="308"/>
      <c r="D91" s="308"/>
      <c r="E91" s="308"/>
      <c r="F91" s="308"/>
      <c r="G91" s="308"/>
    </row>
    <row r="92" spans="1:9" x14ac:dyDescent="0.35">
      <c r="A92" s="308"/>
      <c r="B92" s="308"/>
      <c r="C92" s="308"/>
      <c r="D92" s="308"/>
      <c r="E92" s="308"/>
      <c r="F92" s="308"/>
      <c r="G92" s="308"/>
    </row>
    <row r="93" spans="1:9" x14ac:dyDescent="0.35">
      <c r="A93" s="308"/>
      <c r="B93" s="308"/>
      <c r="C93" s="308"/>
      <c r="D93" s="308"/>
      <c r="E93" s="308"/>
      <c r="F93" s="308"/>
      <c r="G93" s="308"/>
    </row>
    <row r="94" spans="1:9" x14ac:dyDescent="0.35">
      <c r="A94" s="308"/>
      <c r="B94" s="308"/>
      <c r="C94" s="308"/>
      <c r="D94" s="308"/>
      <c r="E94" s="308"/>
      <c r="F94" s="308"/>
      <c r="G94" s="308"/>
    </row>
    <row r="95" spans="1:9" x14ac:dyDescent="0.35">
      <c r="A95" s="308"/>
      <c r="B95" s="308"/>
      <c r="C95" s="308"/>
      <c r="D95" s="308"/>
      <c r="E95" s="308"/>
      <c r="F95" s="308"/>
      <c r="G95" s="308"/>
    </row>
    <row r="96" spans="1:9" x14ac:dyDescent="0.35">
      <c r="A96" s="308"/>
      <c r="B96" s="308"/>
      <c r="C96" s="308"/>
      <c r="D96" s="308"/>
      <c r="E96" s="308"/>
      <c r="F96" s="308"/>
      <c r="G96" s="308"/>
    </row>
    <row r="97" spans="1:7" x14ac:dyDescent="0.35">
      <c r="A97" s="15"/>
      <c r="B97" s="15"/>
      <c r="C97" s="15"/>
      <c r="D97" s="15"/>
      <c r="E97" s="15"/>
      <c r="F97" s="15"/>
      <c r="G97" s="15"/>
    </row>
    <row r="98" spans="1:7" x14ac:dyDescent="0.35">
      <c r="A98" s="15"/>
      <c r="B98" s="15"/>
      <c r="C98" s="15"/>
      <c r="D98" s="15"/>
      <c r="E98" s="15"/>
      <c r="F98" s="15"/>
      <c r="G98" s="15"/>
    </row>
    <row r="99" spans="1:7" x14ac:dyDescent="0.35">
      <c r="A99" s="15"/>
      <c r="B99" s="15"/>
      <c r="C99" s="15"/>
      <c r="D99" s="15"/>
      <c r="E99" s="15"/>
      <c r="F99" s="15"/>
      <c r="G99" s="15"/>
    </row>
    <row r="100" spans="1:7" x14ac:dyDescent="0.35">
      <c r="A100" s="27"/>
      <c r="B100" s="15"/>
      <c r="C100" s="15"/>
      <c r="D100" s="15"/>
      <c r="E100" s="15"/>
      <c r="F100" s="15"/>
      <c r="G100" s="27"/>
    </row>
    <row r="101" spans="1:7" x14ac:dyDescent="0.35">
      <c r="A101" s="27"/>
      <c r="B101" s="15"/>
      <c r="C101" s="15"/>
      <c r="D101" s="15"/>
      <c r="E101" s="15"/>
      <c r="F101" s="15"/>
      <c r="G101" s="27"/>
    </row>
    <row r="102" spans="1:7" x14ac:dyDescent="0.35">
      <c r="A102" s="27"/>
      <c r="B102" s="15"/>
      <c r="C102" s="15"/>
      <c r="D102" s="15"/>
      <c r="E102" s="15"/>
      <c r="F102" s="15"/>
      <c r="G102" s="27"/>
    </row>
  </sheetData>
  <sheetProtection algorithmName="SHA-512" hashValue="2SMz2hELxG5a9dtBHakNfTKy+ReKqqfHFDlzRa9IORE70BnwHOR7FpJg+RMwL+h66Um8I7xLlPXC9LIYzW04Kg==" saltValue="SkEUDgTSklD/cacmqZTuJA==" spinCount="100000" sheet="1" selectLockedCells="1"/>
  <mergeCells count="85">
    <mergeCell ref="B14:F14"/>
    <mergeCell ref="B15:F15"/>
    <mergeCell ref="B16:F16"/>
    <mergeCell ref="E2:G2"/>
    <mergeCell ref="B17:F17"/>
    <mergeCell ref="E4:G4"/>
    <mergeCell ref="B8:F8"/>
    <mergeCell ref="B9:F9"/>
    <mergeCell ref="B10:F10"/>
    <mergeCell ref="B11:F11"/>
    <mergeCell ref="B12:F12"/>
    <mergeCell ref="B13:F13"/>
    <mergeCell ref="E5:G5"/>
    <mergeCell ref="E7:F7"/>
    <mergeCell ref="A1:C1"/>
    <mergeCell ref="E1:G1"/>
    <mergeCell ref="B2:C2"/>
    <mergeCell ref="B3:C3"/>
    <mergeCell ref="E3:G3"/>
    <mergeCell ref="B18:F18"/>
    <mergeCell ref="B19:F19"/>
    <mergeCell ref="B20:F20"/>
    <mergeCell ref="B21:F21"/>
    <mergeCell ref="B33:F33"/>
    <mergeCell ref="B22:F22"/>
    <mergeCell ref="B28:F28"/>
    <mergeCell ref="B29:F29"/>
    <mergeCell ref="B30:F30"/>
    <mergeCell ref="B31:F31"/>
    <mergeCell ref="B23:F23"/>
    <mergeCell ref="B24:F24"/>
    <mergeCell ref="B25:F25"/>
    <mergeCell ref="B26:F26"/>
    <mergeCell ref="B27:F27"/>
    <mergeCell ref="B32:F32"/>
    <mergeCell ref="B34:F34"/>
    <mergeCell ref="B35:F35"/>
    <mergeCell ref="B36:F36"/>
    <mergeCell ref="B37:F37"/>
    <mergeCell ref="B56:F56"/>
    <mergeCell ref="B47:F47"/>
    <mergeCell ref="B48:F48"/>
    <mergeCell ref="B54:F54"/>
    <mergeCell ref="B42:F42"/>
    <mergeCell ref="B38:F38"/>
    <mergeCell ref="B39:F39"/>
    <mergeCell ref="B40:F40"/>
    <mergeCell ref="B41:F41"/>
    <mergeCell ref="B57:F57"/>
    <mergeCell ref="E68:F68"/>
    <mergeCell ref="B43:F43"/>
    <mergeCell ref="B44:F44"/>
    <mergeCell ref="B45:F45"/>
    <mergeCell ref="B46:F46"/>
    <mergeCell ref="E67:F67"/>
    <mergeCell ref="B58:F58"/>
    <mergeCell ref="B59:F59"/>
    <mergeCell ref="E66:F66"/>
    <mergeCell ref="B55:F55"/>
    <mergeCell ref="B49:F49"/>
    <mergeCell ref="B50:F50"/>
    <mergeCell ref="B51:F51"/>
    <mergeCell ref="B52:F52"/>
    <mergeCell ref="B53:F53"/>
    <mergeCell ref="A83:G96"/>
    <mergeCell ref="E73:F73"/>
    <mergeCell ref="E74:F75"/>
    <mergeCell ref="G74:G75"/>
    <mergeCell ref="E70:F70"/>
    <mergeCell ref="E71:F72"/>
    <mergeCell ref="G71:G72"/>
    <mergeCell ref="A76:C81"/>
    <mergeCell ref="A72:C72"/>
    <mergeCell ref="A73:A74"/>
    <mergeCell ref="B60:F60"/>
    <mergeCell ref="A69:B70"/>
    <mergeCell ref="C69:C70"/>
    <mergeCell ref="B73:C74"/>
    <mergeCell ref="A63:C63"/>
    <mergeCell ref="A65:A66"/>
    <mergeCell ref="B64:C64"/>
    <mergeCell ref="B65:C66"/>
    <mergeCell ref="E69:F69"/>
    <mergeCell ref="A68:C68"/>
    <mergeCell ref="E63:G65"/>
  </mergeCells>
  <conditionalFormatting sqref="B2">
    <cfRule type="expression" dxfId="59" priority="14">
      <formula>ISERR(YEAR($B2))</formula>
    </cfRule>
  </conditionalFormatting>
  <conditionalFormatting sqref="B3">
    <cfRule type="expression" dxfId="58" priority="11">
      <formula>AND(B3&lt;&gt;"",NOT(ISNUMBER(B3)))</formula>
    </cfRule>
  </conditionalFormatting>
  <conditionalFormatting sqref="B9:F60">
    <cfRule type="cellIs" dxfId="57" priority="9" operator="notBetween">
      <formula>0</formula>
      <formula>999999999999999</formula>
    </cfRule>
  </conditionalFormatting>
  <conditionalFormatting sqref="B64">
    <cfRule type="expression" dxfId="56" priority="7">
      <formula>ISERR(YEAR($B64))</formula>
    </cfRule>
  </conditionalFormatting>
  <conditionalFormatting sqref="B65 C69">
    <cfRule type="expression" dxfId="55" priority="6">
      <formula>AND(B65&lt;&gt;"",NOT(ISNUMBER(B65)))</formula>
    </cfRule>
  </conditionalFormatting>
  <conditionalFormatting sqref="G7">
    <cfRule type="expression" dxfId="54" priority="3">
      <formula>AND($G7 &lt;&gt; "Yes", $G7 &lt;&gt; "No", $G7 &lt;&gt; "")</formula>
    </cfRule>
  </conditionalFormatting>
  <conditionalFormatting sqref="G9:G60">
    <cfRule type="expression" dxfId="53" priority="1">
      <formula>AND($G9 &lt;&gt; "Yes", $G9 &lt;&gt; "No", $G9 &lt;&gt; "")</formula>
    </cfRule>
  </conditionalFormatting>
  <conditionalFormatting sqref="G66:G71 G73:G74">
    <cfRule type="containsText" dxfId="52" priority="5" operator="containsText" text="No">
      <formula>NOT(ISERROR(SEARCH("No",G66)))</formula>
    </cfRule>
  </conditionalFormatting>
  <dataValidations xWindow="1027" yWindow="257" count="4">
    <dataValidation type="whole" allowBlank="1" showInputMessage="1" showErrorMessage="1" errorTitle="Invalid Input" error="Please select from the options provided" sqref="E3:G3" xr:uid="{00000000-0002-0000-0200-000000000000}">
      <formula1>0</formula1>
      <formula2>2</formula2>
    </dataValidation>
    <dataValidation type="whole" allowBlank="1" showInputMessage="1" showErrorMessage="1" errorTitle="Invalid Input" error="Please select from the options provided" sqref="E5:G5" xr:uid="{00000000-0002-0000-0200-000001000000}">
      <formula1>0</formula1>
      <formula2>3</formula2>
    </dataValidation>
    <dataValidation allowBlank="1" showInputMessage="1" showErrorMessage="1" promptTitle="Meter Reading" prompt="Only complete this section if a meter is used." sqref="B2:C3 B64:C66" xr:uid="{00000000-0002-0000-0200-000002000000}"/>
    <dataValidation type="list" allowBlank="1" showInputMessage="1" sqref="G7 G9:G60" xr:uid="{00000000-0002-0000-0200-000003000000}">
      <formula1>$I$5:$I$7</formula1>
    </dataValidation>
  </dataValidations>
  <pageMargins left="0.25" right="0.25" top="0.75" bottom="0.75" header="0.3" footer="0.3"/>
  <pageSetup paperSize="9" scale="81" orientation="portrait" r:id="rId1"/>
  <rowBreaks count="1" manualBreakCount="1">
    <brk id="61"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3075" r:id="rId4" name="RadioButton 9">
              <controlPr defaultSize="0" autoLine="0" autoPict="0">
                <anchor moveWithCells="1">
                  <from>
                    <xdr:col>4</xdr:col>
                    <xdr:colOff>38100</xdr:colOff>
                    <xdr:row>2</xdr:row>
                    <xdr:rowOff>19050</xdr:rowOff>
                  </from>
                  <to>
                    <xdr:col>5</xdr:col>
                    <xdr:colOff>12700</xdr:colOff>
                    <xdr:row>2</xdr:row>
                    <xdr:rowOff>184150</xdr:rowOff>
                  </to>
                </anchor>
              </controlPr>
            </control>
          </mc:Choice>
        </mc:AlternateContent>
        <mc:AlternateContent xmlns:mc="http://schemas.openxmlformats.org/markup-compatibility/2006">
          <mc:Choice Requires="x14">
            <control shapeId="3076" r:id="rId5" name="RadioButton 10">
              <controlPr defaultSize="0" autoLine="0" autoPict="0">
                <anchor moveWithCells="1">
                  <from>
                    <xdr:col>5</xdr:col>
                    <xdr:colOff>603250</xdr:colOff>
                    <xdr:row>2</xdr:row>
                    <xdr:rowOff>31750</xdr:rowOff>
                  </from>
                  <to>
                    <xdr:col>6</xdr:col>
                    <xdr:colOff>527050</xdr:colOff>
                    <xdr:row>2</xdr:row>
                    <xdr:rowOff>171450</xdr:rowOff>
                  </to>
                </anchor>
              </controlPr>
            </control>
          </mc:Choice>
        </mc:AlternateContent>
        <mc:AlternateContent xmlns:mc="http://schemas.openxmlformats.org/markup-compatibility/2006">
          <mc:Choice Requires="x14">
            <control shapeId="3077" r:id="rId6" name="RadioButton 11">
              <controlPr defaultSize="0" autoLine="0" autoPict="0">
                <anchor moveWithCells="1">
                  <from>
                    <xdr:col>4</xdr:col>
                    <xdr:colOff>38100</xdr:colOff>
                    <xdr:row>4</xdr:row>
                    <xdr:rowOff>19050</xdr:rowOff>
                  </from>
                  <to>
                    <xdr:col>4</xdr:col>
                    <xdr:colOff>895350</xdr:colOff>
                    <xdr:row>4</xdr:row>
                    <xdr:rowOff>171450</xdr:rowOff>
                  </to>
                </anchor>
              </controlPr>
            </control>
          </mc:Choice>
        </mc:AlternateContent>
        <mc:AlternateContent xmlns:mc="http://schemas.openxmlformats.org/markup-compatibility/2006">
          <mc:Choice Requires="x14">
            <control shapeId="3078" r:id="rId7" name="RadioButton 12">
              <controlPr defaultSize="0" autoLine="0" autoPict="0">
                <anchor moveWithCells="1">
                  <from>
                    <xdr:col>5</xdr:col>
                    <xdr:colOff>381000</xdr:colOff>
                    <xdr:row>4</xdr:row>
                    <xdr:rowOff>19050</xdr:rowOff>
                  </from>
                  <to>
                    <xdr:col>5</xdr:col>
                    <xdr:colOff>1028700</xdr:colOff>
                    <xdr:row>4</xdr:row>
                    <xdr:rowOff>184150</xdr:rowOff>
                  </to>
                </anchor>
              </controlPr>
            </control>
          </mc:Choice>
        </mc:AlternateContent>
        <mc:AlternateContent xmlns:mc="http://schemas.openxmlformats.org/markup-compatibility/2006">
          <mc:Choice Requires="x14">
            <control shapeId="3079" r:id="rId8" name="RadioButton 13">
              <controlPr defaultSize="0" autoLine="0" autoPict="0">
                <anchor moveWithCells="1">
                  <from>
                    <xdr:col>6</xdr:col>
                    <xdr:colOff>266700</xdr:colOff>
                    <xdr:row>4</xdr:row>
                    <xdr:rowOff>19050</xdr:rowOff>
                  </from>
                  <to>
                    <xdr:col>6</xdr:col>
                    <xdr:colOff>876300</xdr:colOff>
                    <xdr:row>4</xdr:row>
                    <xdr:rowOff>171450</xdr:rowOff>
                  </to>
                </anchor>
              </controlPr>
            </control>
          </mc:Choice>
        </mc:AlternateContent>
        <mc:AlternateContent xmlns:mc="http://schemas.openxmlformats.org/markup-compatibility/2006">
          <mc:Choice Requires="x14">
            <control shapeId="3080" r:id="rId9" name="GroupBox 14">
              <controlPr defaultSize="0" autoLine="0" autoPict="0">
                <anchor moveWithCells="1">
                  <from>
                    <xdr:col>4</xdr:col>
                    <xdr:colOff>0</xdr:colOff>
                    <xdr:row>1</xdr:row>
                    <xdr:rowOff>400050</xdr:rowOff>
                  </from>
                  <to>
                    <xdr:col>7</xdr:col>
                    <xdr:colOff>0</xdr:colOff>
                    <xdr:row>3</xdr:row>
                    <xdr:rowOff>0</xdr:rowOff>
                  </to>
                </anchor>
              </controlPr>
            </control>
          </mc:Choice>
        </mc:AlternateContent>
        <mc:AlternateContent xmlns:mc="http://schemas.openxmlformats.org/markup-compatibility/2006">
          <mc:Choice Requires="x14">
            <control shapeId="3081" r:id="rId10" name="GroupBox 15">
              <controlPr defaultSize="0" autoLine="0" autoPict="0">
                <anchor moveWithCells="1">
                  <from>
                    <xdr:col>3</xdr:col>
                    <xdr:colOff>133350</xdr:colOff>
                    <xdr:row>3</xdr:row>
                    <xdr:rowOff>190500</xdr:rowOff>
                  </from>
                  <to>
                    <xdr:col>7</xdr:col>
                    <xdr:colOff>0</xdr:colOff>
                    <xdr:row>5</xdr:row>
                    <xdr:rowOff>0</xdr:rowOff>
                  </to>
                </anchor>
              </controlPr>
            </control>
          </mc:Choice>
        </mc:AlternateContent>
        <mc:AlternateContent xmlns:mc="http://schemas.openxmlformats.org/markup-compatibility/2006">
          <mc:Choice Requires="x14">
            <control shapeId="3085" r:id="rId11" name="weeklyButton">
              <controlPr defaultSize="0" autoLine="0" autoPict="0" macro="[0]!CreateXML">
                <anchor moveWithCells="1" sizeWithCells="1">
                  <from>
                    <xdr:col>4</xdr:col>
                    <xdr:colOff>1257300</xdr:colOff>
                    <xdr:row>76</xdr:row>
                    <xdr:rowOff>38100</xdr:rowOff>
                  </from>
                  <to>
                    <xdr:col>5</xdr:col>
                    <xdr:colOff>717550</xdr:colOff>
                    <xdr:row>79</xdr:row>
                    <xdr:rowOff>95250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58"/>
  <sheetViews>
    <sheetView zoomScale="80" zoomScaleNormal="80" zoomScaleSheetLayoutView="87" workbookViewId="0">
      <selection activeCell="B2" sqref="B2:C2"/>
    </sheetView>
  </sheetViews>
  <sheetFormatPr defaultColWidth="13.453125" defaultRowHeight="14.5" x14ac:dyDescent="0.35"/>
  <cols>
    <col min="1" max="1" width="16.81640625" style="16" customWidth="1"/>
    <col min="2" max="3" width="13.453125" style="16"/>
    <col min="4" max="4" width="2" style="16" customWidth="1"/>
    <col min="5" max="5" width="23.453125" style="16" customWidth="1"/>
    <col min="6" max="6" width="14.54296875" style="16" customWidth="1"/>
    <col min="7" max="7" width="13.453125" style="16" customWidth="1"/>
    <col min="8" max="8" width="40.26953125" style="88" customWidth="1"/>
    <col min="9" max="16" width="13.453125" style="85"/>
    <col min="17" max="20" width="13.453125" style="54"/>
    <col min="21" max="16384" width="13.453125" style="16"/>
  </cols>
  <sheetData>
    <row r="1" spans="1:11" x14ac:dyDescent="0.35">
      <c r="A1" s="259" t="s">
        <v>37</v>
      </c>
      <c r="B1" s="260"/>
      <c r="C1" s="261"/>
      <c r="E1" s="259" t="s">
        <v>126</v>
      </c>
      <c r="F1" s="260"/>
      <c r="G1" s="261"/>
    </row>
    <row r="2" spans="1:11" ht="34.5" customHeight="1" x14ac:dyDescent="0.35">
      <c r="A2" s="76" t="s">
        <v>0</v>
      </c>
      <c r="B2" s="297"/>
      <c r="C2" s="298"/>
      <c r="E2" s="301" t="s">
        <v>70</v>
      </c>
      <c r="F2" s="302"/>
      <c r="G2" s="303"/>
      <c r="H2" s="83" t="str">
        <f>IF(NOT(ISERR(YEAR(B2))),"","Invalid Date")</f>
        <v/>
      </c>
    </row>
    <row r="3" spans="1:11" x14ac:dyDescent="0.35">
      <c r="A3" s="96" t="s">
        <v>6</v>
      </c>
      <c r="B3" s="299"/>
      <c r="C3" s="242"/>
      <c r="E3" s="291">
        <v>0</v>
      </c>
      <c r="F3" s="292"/>
      <c r="G3" s="293"/>
      <c r="H3" s="83" t="str">
        <f>IF(OR(ISNUMBER(B3),B3=""),"","Please input a valid number into Reading")</f>
        <v/>
      </c>
    </row>
    <row r="4" spans="1:11" x14ac:dyDescent="0.35">
      <c r="A4" s="13"/>
      <c r="B4" s="13"/>
      <c r="C4" s="13"/>
      <c r="E4" s="294" t="s">
        <v>71</v>
      </c>
      <c r="F4" s="295"/>
      <c r="G4" s="296"/>
    </row>
    <row r="5" spans="1:11" x14ac:dyDescent="0.35">
      <c r="A5" s="13"/>
      <c r="B5" s="13"/>
      <c r="C5" s="13"/>
      <c r="E5" s="304">
        <v>0</v>
      </c>
      <c r="F5" s="304"/>
      <c r="G5" s="304"/>
      <c r="H5" s="83"/>
      <c r="I5" s="81"/>
      <c r="J5" s="81"/>
      <c r="K5" s="81"/>
    </row>
    <row r="6" spans="1:11" x14ac:dyDescent="0.35">
      <c r="H6" s="83"/>
      <c r="I6" s="81" t="s">
        <v>1</v>
      </c>
      <c r="K6" s="81"/>
    </row>
    <row r="7" spans="1:11" x14ac:dyDescent="0.35">
      <c r="E7" s="220" t="s">
        <v>130</v>
      </c>
      <c r="F7" s="220"/>
      <c r="G7" s="33"/>
      <c r="I7" s="81" t="s">
        <v>2</v>
      </c>
    </row>
    <row r="8" spans="1:11" x14ac:dyDescent="0.35">
      <c r="A8" s="124" t="s">
        <v>64</v>
      </c>
      <c r="B8" s="262" t="s">
        <v>129</v>
      </c>
      <c r="C8" s="263"/>
      <c r="D8" s="263"/>
      <c r="E8" s="263"/>
      <c r="F8" s="264"/>
      <c r="G8" s="28" t="s">
        <v>26</v>
      </c>
      <c r="H8" s="83"/>
      <c r="J8" s="81"/>
      <c r="K8" s="81"/>
    </row>
    <row r="9" spans="1:11" x14ac:dyDescent="0.35">
      <c r="A9" s="123"/>
      <c r="B9" s="231"/>
      <c r="C9" s="232"/>
      <c r="D9" s="232"/>
      <c r="E9" s="232"/>
      <c r="F9" s="233"/>
      <c r="G9" s="120" t="str">
        <f t="shared" ref="G9:G20" si="0">IF(AND(NOT($G$7=""),NOT(B9="")),$G$7,"")</f>
        <v/>
      </c>
      <c r="H9" s="83" t="str">
        <f t="shared" ref="H9:H20" si="1">IF(OR(G9="Yes",G9="No",G9=""),IF(OR(ISNUMBER(B9),B9=""),IF(AND(OR(G9="Yes",G9="No"),ISNUMBER(B9)),"",IF(AND(B9="",G9=""),"",IF(AND(G9&lt;&gt;"Yes",G9&lt;&gt;"No"),"You have entered a reading without stating if it's estimated or not","You have stated that the reading is/is not estimated, but have not provided a reading"))),"Please input a valid number into reading"),IF(OR(ISNUMBER(B9),B9=""),"Please select either Yes or No in Estimated","Please select either Yes or No in Estimated and enter a valid number into reading"))</f>
        <v/>
      </c>
      <c r="I9" s="81"/>
      <c r="J9" s="81"/>
      <c r="K9" s="81"/>
    </row>
    <row r="10" spans="1:11" x14ac:dyDescent="0.35">
      <c r="A10" s="123"/>
      <c r="B10" s="231"/>
      <c r="C10" s="232"/>
      <c r="D10" s="232"/>
      <c r="E10" s="232"/>
      <c r="F10" s="233"/>
      <c r="G10" s="120" t="str">
        <f t="shared" si="0"/>
        <v/>
      </c>
      <c r="H10" s="83" t="str">
        <f t="shared" si="1"/>
        <v/>
      </c>
      <c r="I10" s="81"/>
    </row>
    <row r="11" spans="1:11" x14ac:dyDescent="0.35">
      <c r="A11" s="123"/>
      <c r="B11" s="231"/>
      <c r="C11" s="232"/>
      <c r="D11" s="232"/>
      <c r="E11" s="232"/>
      <c r="F11" s="233"/>
      <c r="G11" s="120" t="str">
        <f t="shared" si="0"/>
        <v/>
      </c>
      <c r="H11" s="83" t="str">
        <f t="shared" si="1"/>
        <v/>
      </c>
      <c r="I11" s="81"/>
    </row>
    <row r="12" spans="1:11" x14ac:dyDescent="0.35">
      <c r="A12" s="123"/>
      <c r="B12" s="231"/>
      <c r="C12" s="232"/>
      <c r="D12" s="232"/>
      <c r="E12" s="232"/>
      <c r="F12" s="233"/>
      <c r="G12" s="120" t="str">
        <f t="shared" si="0"/>
        <v/>
      </c>
      <c r="H12" s="83" t="str">
        <f t="shared" si="1"/>
        <v/>
      </c>
      <c r="I12" s="81"/>
    </row>
    <row r="13" spans="1:11" x14ac:dyDescent="0.35">
      <c r="A13" s="123"/>
      <c r="B13" s="231"/>
      <c r="C13" s="232"/>
      <c r="D13" s="232"/>
      <c r="E13" s="232"/>
      <c r="F13" s="233"/>
      <c r="G13" s="120" t="str">
        <f t="shared" si="0"/>
        <v/>
      </c>
      <c r="H13" s="83" t="str">
        <f t="shared" si="1"/>
        <v/>
      </c>
      <c r="I13" s="81"/>
    </row>
    <row r="14" spans="1:11" x14ac:dyDescent="0.35">
      <c r="A14" s="123"/>
      <c r="B14" s="231"/>
      <c r="C14" s="232"/>
      <c r="D14" s="232"/>
      <c r="E14" s="232"/>
      <c r="F14" s="233"/>
      <c r="G14" s="120" t="str">
        <f t="shared" si="0"/>
        <v/>
      </c>
      <c r="H14" s="83" t="str">
        <f t="shared" si="1"/>
        <v/>
      </c>
      <c r="I14" s="81"/>
    </row>
    <row r="15" spans="1:11" x14ac:dyDescent="0.35">
      <c r="A15" s="123"/>
      <c r="B15" s="231"/>
      <c r="C15" s="232"/>
      <c r="D15" s="232"/>
      <c r="E15" s="232"/>
      <c r="F15" s="233"/>
      <c r="G15" s="120" t="str">
        <f t="shared" si="0"/>
        <v/>
      </c>
      <c r="H15" s="83" t="str">
        <f t="shared" si="1"/>
        <v/>
      </c>
      <c r="I15" s="81"/>
    </row>
    <row r="16" spans="1:11" x14ac:dyDescent="0.35">
      <c r="A16" s="123"/>
      <c r="B16" s="231"/>
      <c r="C16" s="232"/>
      <c r="D16" s="232"/>
      <c r="E16" s="232"/>
      <c r="F16" s="233"/>
      <c r="G16" s="120" t="str">
        <f t="shared" si="0"/>
        <v/>
      </c>
      <c r="H16" s="83" t="str">
        <f t="shared" si="1"/>
        <v/>
      </c>
      <c r="I16" s="81"/>
    </row>
    <row r="17" spans="1:24" x14ac:dyDescent="0.35">
      <c r="A17" s="123"/>
      <c r="B17" s="231"/>
      <c r="C17" s="232"/>
      <c r="D17" s="232"/>
      <c r="E17" s="232"/>
      <c r="F17" s="233"/>
      <c r="G17" s="120" t="str">
        <f t="shared" si="0"/>
        <v/>
      </c>
      <c r="H17" s="83" t="str">
        <f t="shared" si="1"/>
        <v/>
      </c>
      <c r="I17" s="81"/>
    </row>
    <row r="18" spans="1:24" x14ac:dyDescent="0.35">
      <c r="A18" s="123"/>
      <c r="B18" s="231"/>
      <c r="C18" s="232"/>
      <c r="D18" s="232"/>
      <c r="E18" s="232"/>
      <c r="F18" s="233"/>
      <c r="G18" s="120" t="str">
        <f t="shared" si="0"/>
        <v/>
      </c>
      <c r="H18" s="83" t="str">
        <f t="shared" si="1"/>
        <v/>
      </c>
      <c r="I18" s="81"/>
    </row>
    <row r="19" spans="1:24" x14ac:dyDescent="0.35">
      <c r="A19" s="123"/>
      <c r="B19" s="231"/>
      <c r="C19" s="232"/>
      <c r="D19" s="232"/>
      <c r="E19" s="232"/>
      <c r="F19" s="233"/>
      <c r="G19" s="120" t="str">
        <f t="shared" si="0"/>
        <v/>
      </c>
      <c r="H19" s="83" t="str">
        <f t="shared" si="1"/>
        <v/>
      </c>
      <c r="I19" s="81"/>
    </row>
    <row r="20" spans="1:24" x14ac:dyDescent="0.35">
      <c r="A20" s="123"/>
      <c r="B20" s="231"/>
      <c r="C20" s="232"/>
      <c r="D20" s="232"/>
      <c r="E20" s="232"/>
      <c r="F20" s="233"/>
      <c r="G20" s="120" t="str">
        <f t="shared" si="0"/>
        <v/>
      </c>
      <c r="H20" s="83" t="str">
        <f t="shared" si="1"/>
        <v/>
      </c>
      <c r="I20" s="81"/>
      <c r="U20" s="54"/>
      <c r="V20" s="54"/>
      <c r="W20" s="54"/>
      <c r="X20" s="63"/>
    </row>
    <row r="21" spans="1:24" x14ac:dyDescent="0.35">
      <c r="A21" s="19"/>
      <c r="D21" s="39"/>
      <c r="U21" s="54"/>
      <c r="V21" s="54"/>
      <c r="W21" s="54"/>
      <c r="X21" s="63"/>
    </row>
    <row r="22" spans="1:24" ht="15" customHeight="1" x14ac:dyDescent="0.35">
      <c r="A22" s="21" t="s">
        <v>39</v>
      </c>
      <c r="B22" s="22"/>
      <c r="C22" s="23"/>
      <c r="D22" s="40"/>
      <c r="E22" s="250" t="s">
        <v>29</v>
      </c>
      <c r="F22" s="251"/>
      <c r="G22" s="252"/>
      <c r="U22" s="54"/>
      <c r="V22" s="54"/>
      <c r="W22" s="54"/>
      <c r="X22" s="63"/>
    </row>
    <row r="23" spans="1:24" x14ac:dyDescent="0.35">
      <c r="A23" s="96" t="s">
        <v>0</v>
      </c>
      <c r="B23" s="335"/>
      <c r="C23" s="336"/>
      <c r="D23" s="41"/>
      <c r="E23" s="253"/>
      <c r="F23" s="254"/>
      <c r="G23" s="255"/>
      <c r="H23" s="83" t="str">
        <f>IF(NOT(ISERR(YEAR(B23))),IF(AND(MonthlyReturn!B2&gt;B23,B23&lt;&gt;""),"End Date before Start Date",""),"Invalid Date")</f>
        <v/>
      </c>
      <c r="U23" s="54"/>
      <c r="V23" s="54"/>
      <c r="W23" s="54"/>
      <c r="X23" s="63"/>
    </row>
    <row r="24" spans="1:24" ht="15" customHeight="1" x14ac:dyDescent="0.35">
      <c r="A24" s="280" t="s">
        <v>6</v>
      </c>
      <c r="B24" s="243"/>
      <c r="C24" s="244"/>
      <c r="D24" s="38"/>
      <c r="E24" s="256"/>
      <c r="F24" s="257"/>
      <c r="G24" s="258"/>
      <c r="H24" s="83" t="str">
        <f>IF(OR(ISNUMBER(B24),B24=""),IF(AND(B24&lt;&gt;"",B24&lt;MonthlyReturn!B3),"End Reading is less than Start Reading",""),"Please input a valid number into Reading")</f>
        <v/>
      </c>
      <c r="U24" s="54"/>
      <c r="V24" s="54"/>
      <c r="W24" s="54"/>
      <c r="X24" s="63"/>
    </row>
    <row r="25" spans="1:24" ht="15" customHeight="1" x14ac:dyDescent="0.35">
      <c r="A25" s="281"/>
      <c r="B25" s="245"/>
      <c r="C25" s="246"/>
      <c r="D25" s="38"/>
      <c r="E25" s="333" t="s">
        <v>55</v>
      </c>
      <c r="F25" s="334"/>
      <c r="G25" s="84" t="str">
        <f>IF(OR(CoverSheet!H13="Yes",CoverSheet!H13="No"),"Yes","No")</f>
        <v>Yes</v>
      </c>
      <c r="U25" s="54"/>
      <c r="V25" s="54"/>
      <c r="W25" s="54"/>
      <c r="X25" s="63"/>
    </row>
    <row r="26" spans="1:24" ht="15" customHeight="1" x14ac:dyDescent="0.35">
      <c r="A26" s="17"/>
      <c r="B26" s="17"/>
      <c r="C26" s="17"/>
      <c r="D26" s="38"/>
      <c r="E26" s="333" t="s">
        <v>50</v>
      </c>
      <c r="F26" s="334"/>
      <c r="G26" s="84" t="str">
        <f>IF(CoverSheet!H13="Yes","N/A",IF(CoverSheet!I16="Yes",IF(AND(CoverSheet!I20&lt;&gt;"",CoverSheet!I22&lt;&gt;"",CoverSheet!G29=""),"Yes","No"),IF(AND(CoverSheet!G29&lt;&gt;"",CoverSheet!I16="No",CoverSheet!I20="",CoverSheet!I22=""),"Yes","No")))</f>
        <v>Yes</v>
      </c>
      <c r="U26" s="54"/>
      <c r="V26" s="54"/>
      <c r="W26" s="54"/>
      <c r="X26" s="63"/>
    </row>
    <row r="27" spans="1:24" ht="15" customHeight="1" x14ac:dyDescent="0.35">
      <c r="A27" s="259" t="str">
        <f>IF(MonthlyReturn!E5=1,"9. Total water abstracted (Cubic Metres)",IF(MonthlyReturn!E5=2,"9. Total water abstracted (Litres)",IF(MonthlyReturn!E5=3,"9. Total water abstracted (Gallons)","9. Total water abstracted ")))</f>
        <v xml:space="preserve">9. Total water abstracted </v>
      </c>
      <c r="B27" s="260"/>
      <c r="C27" s="261"/>
      <c r="D27" s="40"/>
      <c r="E27" s="333" t="s">
        <v>56</v>
      </c>
      <c r="F27" s="334"/>
      <c r="G27" s="84" t="str">
        <f>IF(CoverSheet!H13="Yes","N/A",IF(OR(CoverSheet!G32="Yes",CoverSheet!G32="No",CoverSheet!H13="Yes"),"Yes","No"))</f>
        <v>Yes</v>
      </c>
      <c r="Q27" s="85"/>
      <c r="R27" s="85"/>
      <c r="U27" s="54"/>
      <c r="V27" s="54"/>
      <c r="W27" s="54"/>
      <c r="X27" s="63"/>
    </row>
    <row r="28" spans="1:24" ht="15" customHeight="1" x14ac:dyDescent="0.35">
      <c r="A28" s="276" t="s">
        <v>38</v>
      </c>
      <c r="B28" s="277"/>
      <c r="C28" s="286"/>
      <c r="D28" s="38"/>
      <c r="E28" s="333" t="s">
        <v>57</v>
      </c>
      <c r="F28" s="334"/>
      <c r="G28" s="84" t="str">
        <f>IF(CoverSheet!H13="Yes","N/A",IF(OR(AND(ISNUMBER(MonthlyReturn!B3),NOT(ISERR(YEAR(MonthlyReturn!B2))),MonthlyReturn!B2&lt;&gt;""),CoverSheet!I16="No"),"Yes","No"))</f>
        <v>Yes</v>
      </c>
      <c r="H28" s="83" t="str">
        <f>IF(OR(ISNUMBER(C28),C28=""),"","Please input a valid number into Amount Abstracted")</f>
        <v/>
      </c>
      <c r="Q28" s="85"/>
      <c r="R28" s="85"/>
      <c r="U28" s="54"/>
      <c r="V28" s="54"/>
      <c r="W28" s="54"/>
      <c r="X28" s="63"/>
    </row>
    <row r="29" spans="1:24" ht="15" customHeight="1" x14ac:dyDescent="0.35">
      <c r="A29" s="278"/>
      <c r="B29" s="279"/>
      <c r="C29" s="287"/>
      <c r="D29" s="38"/>
      <c r="E29" s="333" t="s">
        <v>132</v>
      </c>
      <c r="F29" s="334"/>
      <c r="G29" s="84" t="str">
        <f>IF(CoverSheet!H13="Yes","N/A",IF(OR(AND(MonthlyReturn!E3&lt;&gt;0,MonthlyReturn!E5&lt;&gt;0)),"Yes","No"))</f>
        <v>No</v>
      </c>
      <c r="Q29" s="85"/>
      <c r="R29" s="85"/>
      <c r="U29" s="54"/>
      <c r="V29" s="54"/>
      <c r="W29" s="54"/>
      <c r="X29" s="63"/>
    </row>
    <row r="30" spans="1:24" ht="15" customHeight="1" x14ac:dyDescent="0.35">
      <c r="A30" s="17"/>
      <c r="B30" s="17"/>
      <c r="C30" s="17"/>
      <c r="D30" s="38"/>
      <c r="E30" s="309" t="s">
        <v>73</v>
      </c>
      <c r="F30" s="310"/>
      <c r="G30" s="274" t="str">
        <f>IF(CoverSheet!H13="Yes","N/A",IF(AND(M36="True",M35="True",COUNTA(B9:F20)&lt;&gt;0),"Yes","No"))</f>
        <v>No</v>
      </c>
      <c r="Q30" s="85"/>
      <c r="R30" s="85"/>
      <c r="U30" s="54"/>
      <c r="V30" s="54"/>
      <c r="W30" s="54"/>
      <c r="X30" s="63"/>
    </row>
    <row r="31" spans="1:24" ht="15" customHeight="1" x14ac:dyDescent="0.35">
      <c r="A31" s="21" t="s">
        <v>17</v>
      </c>
      <c r="B31" s="22"/>
      <c r="C31" s="23"/>
      <c r="D31" s="40"/>
      <c r="E31" s="311"/>
      <c r="F31" s="312"/>
      <c r="G31" s="275"/>
      <c r="Q31" s="85"/>
      <c r="R31" s="85"/>
      <c r="U31" s="54"/>
      <c r="V31" s="54"/>
      <c r="W31" s="54"/>
      <c r="X31" s="63"/>
    </row>
    <row r="32" spans="1:24" ht="15" customHeight="1" x14ac:dyDescent="0.35">
      <c r="A32" s="24" t="s">
        <v>28</v>
      </c>
      <c r="B32" s="282"/>
      <c r="C32" s="283"/>
      <c r="D32" s="38"/>
      <c r="E32" s="333" t="s">
        <v>58</v>
      </c>
      <c r="F32" s="334"/>
      <c r="G32" s="84" t="str">
        <f>IF(CoverSheet!H13="Yes","N/A",IF(OR(AND(ISNUMBER(B24),NOT(ISERR(YEAR(B23))),B23&lt;&gt;"",B23&gt;=MonthlyReturn!B2,B24&gt;=MonthlyReturn!B3),CoverSheet!I16="No"),"Yes","No"))</f>
        <v>Yes</v>
      </c>
      <c r="Q32" s="85"/>
      <c r="R32" s="85"/>
      <c r="U32" s="54"/>
      <c r="V32" s="54"/>
      <c r="W32" s="54"/>
      <c r="X32" s="63"/>
    </row>
    <row r="33" spans="1:24" ht="15" customHeight="1" x14ac:dyDescent="0.35">
      <c r="A33" s="18" t="s">
        <v>25</v>
      </c>
      <c r="B33" s="332"/>
      <c r="C33" s="285"/>
      <c r="D33" s="38"/>
      <c r="E33" s="329" t="s">
        <v>59</v>
      </c>
      <c r="F33" s="330"/>
      <c r="G33" s="94" t="str">
        <f>IF(CoverSheet!H13="Yes","N/A",IF(CoverSheet!H13&lt;&gt;"Yes",IF(ISNUMBER(C28),"Yes","No"),"Yes"))</f>
        <v>No</v>
      </c>
      <c r="J33" s="81" t="s">
        <v>102</v>
      </c>
      <c r="K33" s="81"/>
      <c r="L33" s="81"/>
      <c r="M33" s="81"/>
      <c r="Q33" s="85"/>
      <c r="R33" s="85"/>
      <c r="U33" s="54"/>
      <c r="V33" s="54"/>
      <c r="W33" s="54"/>
      <c r="X33" s="63"/>
    </row>
    <row r="34" spans="1:24" ht="15" customHeight="1" x14ac:dyDescent="0.35">
      <c r="A34" s="17"/>
      <c r="B34" s="17"/>
      <c r="C34" s="17"/>
      <c r="D34" s="38"/>
      <c r="E34" s="331"/>
      <c r="F34" s="331"/>
      <c r="G34" s="331"/>
      <c r="J34" s="81" t="s">
        <v>103</v>
      </c>
      <c r="K34" s="81"/>
      <c r="L34" s="81"/>
      <c r="M34" s="81" t="str">
        <f>IF((COUNTIF(G9:G20,"Yes")+COUNTIF(G9:G20,"No"))=COUNTA(B9:B20),"True","False")</f>
        <v>True</v>
      </c>
      <c r="Q34" s="85"/>
      <c r="R34" s="85"/>
      <c r="U34" s="54"/>
      <c r="V34" s="54"/>
      <c r="W34" s="54"/>
      <c r="X34" s="63"/>
    </row>
    <row r="35" spans="1:24" x14ac:dyDescent="0.35">
      <c r="A35" s="265" t="s">
        <v>128</v>
      </c>
      <c r="B35" s="266"/>
      <c r="C35" s="267"/>
      <c r="D35" s="42"/>
      <c r="E35" s="331"/>
      <c r="F35" s="331"/>
      <c r="G35" s="331"/>
      <c r="J35" s="81" t="s">
        <v>107</v>
      </c>
      <c r="K35" s="81"/>
      <c r="L35" s="81"/>
      <c r="M35" s="81" t="str">
        <f>IF((COUNTIF(G9:G20,"Yes")+COUNTIF(G9:G20,"No"))=COUNTA(B9:B20),"True","False")</f>
        <v>True</v>
      </c>
      <c r="Q35" s="85"/>
      <c r="R35" s="85"/>
      <c r="U35" s="54"/>
      <c r="V35" s="54"/>
      <c r="W35" s="54"/>
      <c r="X35" s="63"/>
    </row>
    <row r="36" spans="1:24" x14ac:dyDescent="0.35">
      <c r="A36" s="268"/>
      <c r="B36" s="269"/>
      <c r="C36" s="270"/>
      <c r="D36" s="42"/>
      <c r="E36" s="331"/>
      <c r="F36" s="331"/>
      <c r="G36" s="331"/>
      <c r="J36" s="81" t="s">
        <v>105</v>
      </c>
      <c r="K36" s="81"/>
      <c r="L36" s="81"/>
      <c r="M36" s="81" t="str">
        <f>IF(COUNT(B9:B20)=COUNTA(B9:B20),"True","False")</f>
        <v>True</v>
      </c>
      <c r="Q36" s="85"/>
      <c r="R36" s="85"/>
      <c r="U36" s="54"/>
      <c r="V36" s="54"/>
      <c r="W36" s="54"/>
      <c r="X36" s="63"/>
    </row>
    <row r="37" spans="1:24" x14ac:dyDescent="0.35">
      <c r="A37" s="268"/>
      <c r="B37" s="269"/>
      <c r="C37" s="270"/>
      <c r="D37" s="42"/>
      <c r="E37" s="331"/>
      <c r="F37" s="331"/>
      <c r="G37" s="331"/>
      <c r="J37" s="81" t="s">
        <v>106</v>
      </c>
      <c r="K37" s="81"/>
      <c r="L37" s="81"/>
      <c r="M37" s="81" t="str">
        <f>IF(COUNTA(B9:B20)=COUNTA(G9:G20),"True","False")</f>
        <v>False</v>
      </c>
      <c r="Q37" s="85"/>
      <c r="R37" s="85"/>
      <c r="U37" s="54"/>
      <c r="V37" s="54"/>
      <c r="W37" s="54"/>
      <c r="X37" s="63"/>
    </row>
    <row r="38" spans="1:24" x14ac:dyDescent="0.35">
      <c r="A38" s="268"/>
      <c r="B38" s="269"/>
      <c r="C38" s="270"/>
      <c r="D38" s="42"/>
      <c r="E38" s="331"/>
      <c r="F38" s="331"/>
      <c r="G38" s="331"/>
      <c r="M38" s="81" t="s">
        <v>82</v>
      </c>
      <c r="Q38" s="85"/>
      <c r="R38" s="85"/>
      <c r="U38" s="54"/>
      <c r="V38" s="54"/>
      <c r="W38" s="54"/>
      <c r="X38" s="63"/>
    </row>
    <row r="39" spans="1:24" x14ac:dyDescent="0.35">
      <c r="A39" s="268"/>
      <c r="B39" s="269"/>
      <c r="C39" s="270"/>
      <c r="D39" s="42"/>
      <c r="E39" s="331"/>
      <c r="F39" s="331"/>
      <c r="G39" s="331"/>
      <c r="L39" s="81">
        <f>COUNTIF(F25:F34,"No")</f>
        <v>0</v>
      </c>
      <c r="M39" s="81">
        <f>COUNTIF(G25:G34,"No")</f>
        <v>3</v>
      </c>
      <c r="Q39" s="85"/>
      <c r="R39" s="85"/>
      <c r="U39" s="54"/>
      <c r="V39" s="54"/>
      <c r="W39" s="54"/>
      <c r="X39" s="63"/>
    </row>
    <row r="40" spans="1:24" ht="28" customHeight="1" x14ac:dyDescent="0.35">
      <c r="A40" s="271"/>
      <c r="B40" s="272"/>
      <c r="C40" s="273"/>
      <c r="D40" s="42"/>
      <c r="E40" s="331"/>
      <c r="F40" s="331"/>
      <c r="G40" s="331"/>
      <c r="Q40" s="85"/>
      <c r="R40" s="85"/>
      <c r="U40" s="54"/>
      <c r="V40" s="54"/>
      <c r="W40" s="54"/>
      <c r="X40" s="63"/>
    </row>
    <row r="41" spans="1:24" x14ac:dyDescent="0.35">
      <c r="A41" s="32"/>
      <c r="B41" s="32"/>
      <c r="C41" s="32"/>
      <c r="D41" s="42"/>
      <c r="E41" s="32"/>
      <c r="F41" s="32"/>
      <c r="G41" s="32"/>
      <c r="Q41" s="85"/>
      <c r="R41" s="85"/>
      <c r="U41" s="54"/>
      <c r="V41" s="54"/>
      <c r="W41" s="54"/>
      <c r="X41" s="63"/>
    </row>
    <row r="42" spans="1:24" ht="15" customHeight="1" x14ac:dyDescent="0.35">
      <c r="A42" s="308" t="s">
        <v>127</v>
      </c>
      <c r="B42" s="308"/>
      <c r="C42" s="308"/>
      <c r="D42" s="308"/>
      <c r="E42" s="308"/>
      <c r="F42" s="308"/>
      <c r="G42" s="308"/>
      <c r="Q42" s="85"/>
      <c r="R42" s="85"/>
      <c r="U42" s="54"/>
      <c r="V42" s="54"/>
      <c r="W42" s="54"/>
      <c r="X42" s="63"/>
    </row>
    <row r="43" spans="1:24" x14ac:dyDescent="0.35">
      <c r="A43" s="308"/>
      <c r="B43" s="308"/>
      <c r="C43" s="308"/>
      <c r="D43" s="308"/>
      <c r="E43" s="308"/>
      <c r="F43" s="308"/>
      <c r="G43" s="308"/>
      <c r="U43" s="54"/>
      <c r="V43" s="54"/>
      <c r="W43" s="54"/>
      <c r="X43" s="63"/>
    </row>
    <row r="44" spans="1:24" x14ac:dyDescent="0.35">
      <c r="A44" s="308"/>
      <c r="B44" s="308"/>
      <c r="C44" s="308"/>
      <c r="D44" s="308"/>
      <c r="E44" s="308"/>
      <c r="F44" s="308"/>
      <c r="G44" s="308"/>
      <c r="U44" s="54"/>
      <c r="V44" s="54"/>
      <c r="W44" s="54"/>
      <c r="X44" s="63"/>
    </row>
    <row r="45" spans="1:24" x14ac:dyDescent="0.35">
      <c r="A45" s="308"/>
      <c r="B45" s="308"/>
      <c r="C45" s="308"/>
      <c r="D45" s="308"/>
      <c r="E45" s="308"/>
      <c r="F45" s="308"/>
      <c r="G45" s="308"/>
      <c r="U45" s="54"/>
      <c r="V45" s="54"/>
      <c r="W45" s="54"/>
      <c r="X45" s="63"/>
    </row>
    <row r="46" spans="1:24" x14ac:dyDescent="0.35">
      <c r="A46" s="308"/>
      <c r="B46" s="308"/>
      <c r="C46" s="308"/>
      <c r="D46" s="308"/>
      <c r="E46" s="308"/>
      <c r="F46" s="308"/>
      <c r="G46" s="308"/>
      <c r="U46" s="54"/>
      <c r="V46" s="54"/>
      <c r="W46" s="54"/>
      <c r="X46" s="63"/>
    </row>
    <row r="47" spans="1:24" x14ac:dyDescent="0.35">
      <c r="A47" s="308"/>
      <c r="B47" s="308"/>
      <c r="C47" s="308"/>
      <c r="D47" s="308"/>
      <c r="E47" s="308"/>
      <c r="F47" s="308"/>
      <c r="G47" s="308"/>
      <c r="U47" s="54"/>
      <c r="V47" s="54"/>
      <c r="W47" s="54"/>
      <c r="X47" s="63"/>
    </row>
    <row r="48" spans="1:24" x14ac:dyDescent="0.35">
      <c r="A48" s="308"/>
      <c r="B48" s="308"/>
      <c r="C48" s="308"/>
      <c r="D48" s="308"/>
      <c r="E48" s="308"/>
      <c r="F48" s="308"/>
      <c r="G48" s="308"/>
      <c r="U48" s="54"/>
      <c r="V48" s="54"/>
      <c r="W48" s="54"/>
      <c r="X48" s="63"/>
    </row>
    <row r="49" spans="1:23" x14ac:dyDescent="0.35">
      <c r="A49" s="308"/>
      <c r="B49" s="308"/>
      <c r="C49" s="308"/>
      <c r="D49" s="308"/>
      <c r="E49" s="308"/>
      <c r="F49" s="308"/>
      <c r="G49" s="308"/>
      <c r="U49" s="54"/>
      <c r="V49" s="54"/>
      <c r="W49" s="54"/>
    </row>
    <row r="50" spans="1:23" x14ac:dyDescent="0.35">
      <c r="A50" s="308"/>
      <c r="B50" s="308"/>
      <c r="C50" s="308"/>
      <c r="D50" s="308"/>
      <c r="E50" s="308"/>
      <c r="F50" s="308"/>
      <c r="G50" s="308"/>
      <c r="U50" s="54"/>
      <c r="V50" s="54"/>
      <c r="W50" s="54"/>
    </row>
    <row r="51" spans="1:23" x14ac:dyDescent="0.35">
      <c r="A51" s="308"/>
      <c r="B51" s="308"/>
      <c r="C51" s="308"/>
      <c r="D51" s="308"/>
      <c r="E51" s="308"/>
      <c r="F51" s="308"/>
      <c r="G51" s="308"/>
    </row>
    <row r="52" spans="1:23" x14ac:dyDescent="0.35">
      <c r="A52" s="308"/>
      <c r="B52" s="308"/>
      <c r="C52" s="308"/>
      <c r="D52" s="308"/>
      <c r="E52" s="308"/>
      <c r="F52" s="308"/>
      <c r="G52" s="308"/>
    </row>
    <row r="53" spans="1:23" x14ac:dyDescent="0.35">
      <c r="A53" s="308"/>
      <c r="B53" s="308"/>
      <c r="C53" s="308"/>
      <c r="D53" s="308"/>
      <c r="E53" s="308"/>
      <c r="F53" s="308"/>
      <c r="G53" s="308"/>
    </row>
    <row r="54" spans="1:23" x14ac:dyDescent="0.35">
      <c r="A54" s="308"/>
      <c r="B54" s="308"/>
      <c r="C54" s="308"/>
      <c r="D54" s="308"/>
      <c r="E54" s="308"/>
      <c r="F54" s="308"/>
      <c r="G54" s="308"/>
    </row>
    <row r="55" spans="1:23" x14ac:dyDescent="0.35">
      <c r="A55" s="308"/>
      <c r="B55" s="308"/>
      <c r="C55" s="308"/>
      <c r="D55" s="308"/>
      <c r="E55" s="308"/>
      <c r="F55" s="308"/>
      <c r="G55" s="308"/>
    </row>
    <row r="56" spans="1:23" x14ac:dyDescent="0.35">
      <c r="A56" s="15"/>
      <c r="B56" s="15"/>
      <c r="C56" s="15"/>
      <c r="D56" s="15"/>
      <c r="E56" s="15"/>
      <c r="F56" s="15"/>
      <c r="G56" s="15"/>
    </row>
    <row r="57" spans="1:23" x14ac:dyDescent="0.35">
      <c r="A57" s="15"/>
      <c r="B57" s="15"/>
      <c r="C57" s="15"/>
      <c r="D57" s="15"/>
      <c r="E57" s="15"/>
      <c r="F57" s="15"/>
      <c r="G57" s="15"/>
    </row>
    <row r="58" spans="1:23" x14ac:dyDescent="0.35">
      <c r="A58" s="15"/>
      <c r="B58" s="15"/>
      <c r="C58" s="15"/>
      <c r="D58" s="15"/>
      <c r="E58" s="15"/>
      <c r="F58" s="15"/>
      <c r="G58" s="15"/>
    </row>
  </sheetData>
  <sheetProtection algorithmName="SHA-512" hashValue="UfWssyWO9yg4dDcjVtX7J6Cfy9MWqWYkthJgmArJhNQ4wDLI73t8UtukD1+Yc/Fmn+zGv6Wa+GRuVvMJUbEI5w==" saltValue="OGaDJ4641O0TU0q1YrtdgQ==" spinCount="100000" sheet="1" selectLockedCells="1"/>
  <mergeCells count="42">
    <mergeCell ref="A1:C1"/>
    <mergeCell ref="B3:C3"/>
    <mergeCell ref="E1:G1"/>
    <mergeCell ref="E7:F7"/>
    <mergeCell ref="E32:F32"/>
    <mergeCell ref="B8:F8"/>
    <mergeCell ref="B9:F9"/>
    <mergeCell ref="B10:F10"/>
    <mergeCell ref="B11:F11"/>
    <mergeCell ref="B12:F12"/>
    <mergeCell ref="B13:F13"/>
    <mergeCell ref="B14:F14"/>
    <mergeCell ref="B15:F15"/>
    <mergeCell ref="B16:F16"/>
    <mergeCell ref="B17:F17"/>
    <mergeCell ref="B18:F18"/>
    <mergeCell ref="E25:F25"/>
    <mergeCell ref="B19:F19"/>
    <mergeCell ref="B20:F20"/>
    <mergeCell ref="B23:C23"/>
    <mergeCell ref="E22:G24"/>
    <mergeCell ref="B2:C2"/>
    <mergeCell ref="E2:G2"/>
    <mergeCell ref="E3:G3"/>
    <mergeCell ref="E4:G4"/>
    <mergeCell ref="E5:G5"/>
    <mergeCell ref="A42:G55"/>
    <mergeCell ref="E33:F33"/>
    <mergeCell ref="E34:G40"/>
    <mergeCell ref="G30:G31"/>
    <mergeCell ref="B24:C25"/>
    <mergeCell ref="C28:C29"/>
    <mergeCell ref="A35:C40"/>
    <mergeCell ref="E30:F31"/>
    <mergeCell ref="B32:C33"/>
    <mergeCell ref="A28:B29"/>
    <mergeCell ref="A24:A25"/>
    <mergeCell ref="A27:C27"/>
    <mergeCell ref="E29:F29"/>
    <mergeCell ref="E26:F26"/>
    <mergeCell ref="E27:F27"/>
    <mergeCell ref="E28:F28"/>
  </mergeCells>
  <conditionalFormatting sqref="B2">
    <cfRule type="expression" dxfId="51" priority="10">
      <formula>ISERR(YEAR($B2))</formula>
    </cfRule>
  </conditionalFormatting>
  <conditionalFormatting sqref="B3">
    <cfRule type="expression" dxfId="50" priority="8">
      <formula>AND(B3&lt;&gt;"",NOT(ISNUMBER(B3)))</formula>
    </cfRule>
  </conditionalFormatting>
  <conditionalFormatting sqref="B9:F20">
    <cfRule type="cellIs" dxfId="49" priority="6" operator="notBetween">
      <formula>0</formula>
      <formula>999999999999999</formula>
    </cfRule>
  </conditionalFormatting>
  <conditionalFormatting sqref="G9:G20">
    <cfRule type="expression" dxfId="48" priority="5">
      <formula>AND($G9 &lt;&gt; "Yes", $G9 &lt;&gt; "No", $G9 &lt;&gt; "")</formula>
    </cfRule>
  </conditionalFormatting>
  <conditionalFormatting sqref="B24 C28">
    <cfRule type="expression" dxfId="47" priority="4">
      <formula>AND(B24&lt;&gt;"",NOT(ISNUMBER(B24)))</formula>
    </cfRule>
  </conditionalFormatting>
  <conditionalFormatting sqref="B23">
    <cfRule type="expression" dxfId="46" priority="3">
      <formula>ISERR(YEAR($B23))</formula>
    </cfRule>
  </conditionalFormatting>
  <conditionalFormatting sqref="G7">
    <cfRule type="expression" dxfId="45" priority="1">
      <formula>AND($G7 &lt;&gt; "Yes", $G7 &lt;&gt; "No", $G7 &lt;&gt; "")</formula>
    </cfRule>
  </conditionalFormatting>
  <conditionalFormatting sqref="G25:G33">
    <cfRule type="containsText" dxfId="44" priority="2" operator="containsText" text="No">
      <formula>NOT(ISERROR(SEARCH("No",G25)))</formula>
    </cfRule>
  </conditionalFormatting>
  <dataValidations count="4">
    <dataValidation type="whole" showInputMessage="1" showErrorMessage="1" errorTitle="Invalid Input" error="Please select from the options provided" sqref="E3:G3" xr:uid="{00000000-0002-0000-0300-000000000000}">
      <formula1>0</formula1>
      <formula2>2</formula2>
    </dataValidation>
    <dataValidation type="whole" allowBlank="1" showErrorMessage="1" errorTitle="Invalid Input" error="Please select from the options provided" prompt="Please indicate below whether the information you are providing below is meter readings or actual abstraction volumes.  Please also provide details on the unit of measurement’" sqref="E5:G5" xr:uid="{00000000-0002-0000-0300-000001000000}">
      <formula1>0</formula1>
      <formula2>3</formula2>
    </dataValidation>
    <dataValidation allowBlank="1" showInputMessage="1" showErrorMessage="1" promptTitle="Meter Reading" prompt="Only complete this section if a meter is used." sqref="B2:C3 B23:C25" xr:uid="{00000000-0002-0000-0300-000002000000}"/>
    <dataValidation type="list" allowBlank="1" showInputMessage="1" sqref="G7 G9:G20" xr:uid="{00000000-0002-0000-0300-000003000000}">
      <formula1>$I$5:$I$7</formula1>
    </dataValidation>
  </dataValidations>
  <pageMargins left="0.25" right="0.25" top="0.75" bottom="0.75" header="0.3" footer="0.3"/>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9" r:id="rId4" name="RadioButton 8">
              <controlPr defaultSize="0" autoLine="0" autoPict="0">
                <anchor moveWithCells="1">
                  <from>
                    <xdr:col>4</xdr:col>
                    <xdr:colOff>38100</xdr:colOff>
                    <xdr:row>2</xdr:row>
                    <xdr:rowOff>19050</xdr:rowOff>
                  </from>
                  <to>
                    <xdr:col>4</xdr:col>
                    <xdr:colOff>1346200</xdr:colOff>
                    <xdr:row>2</xdr:row>
                    <xdr:rowOff>184150</xdr:rowOff>
                  </to>
                </anchor>
              </controlPr>
            </control>
          </mc:Choice>
        </mc:AlternateContent>
        <mc:AlternateContent xmlns:mc="http://schemas.openxmlformats.org/markup-compatibility/2006">
          <mc:Choice Requires="x14">
            <control shapeId="4100" r:id="rId5" name="RadioButton 9">
              <controlPr defaultSize="0" autoLine="0" autoPict="0">
                <anchor moveWithCells="1">
                  <from>
                    <xdr:col>5</xdr:col>
                    <xdr:colOff>603250</xdr:colOff>
                    <xdr:row>2</xdr:row>
                    <xdr:rowOff>31750</xdr:rowOff>
                  </from>
                  <to>
                    <xdr:col>6</xdr:col>
                    <xdr:colOff>793750</xdr:colOff>
                    <xdr:row>2</xdr:row>
                    <xdr:rowOff>171450</xdr:rowOff>
                  </to>
                </anchor>
              </controlPr>
            </control>
          </mc:Choice>
        </mc:AlternateContent>
        <mc:AlternateContent xmlns:mc="http://schemas.openxmlformats.org/markup-compatibility/2006">
          <mc:Choice Requires="x14">
            <control shapeId="4119" r:id="rId6" name="GroupBox 10">
              <controlPr defaultSize="0" autoLine="0" autoPict="0">
                <anchor moveWithCells="1">
                  <from>
                    <xdr:col>4</xdr:col>
                    <xdr:colOff>0</xdr:colOff>
                    <xdr:row>1</xdr:row>
                    <xdr:rowOff>438150</xdr:rowOff>
                  </from>
                  <to>
                    <xdr:col>7</xdr:col>
                    <xdr:colOff>0</xdr:colOff>
                    <xdr:row>3</xdr:row>
                    <xdr:rowOff>0</xdr:rowOff>
                  </to>
                </anchor>
              </controlPr>
            </control>
          </mc:Choice>
        </mc:AlternateContent>
        <mc:AlternateContent xmlns:mc="http://schemas.openxmlformats.org/markup-compatibility/2006">
          <mc:Choice Requires="x14">
            <control shapeId="4121" r:id="rId7" name="RadioButton 11">
              <controlPr defaultSize="0" autoLine="0" autoPict="0">
                <anchor moveWithCells="1">
                  <from>
                    <xdr:col>4</xdr:col>
                    <xdr:colOff>38100</xdr:colOff>
                    <xdr:row>4</xdr:row>
                    <xdr:rowOff>19050</xdr:rowOff>
                  </from>
                  <to>
                    <xdr:col>4</xdr:col>
                    <xdr:colOff>895350</xdr:colOff>
                    <xdr:row>4</xdr:row>
                    <xdr:rowOff>171450</xdr:rowOff>
                  </to>
                </anchor>
              </controlPr>
            </control>
          </mc:Choice>
        </mc:AlternateContent>
        <mc:AlternateContent xmlns:mc="http://schemas.openxmlformats.org/markup-compatibility/2006">
          <mc:Choice Requires="x14">
            <control shapeId="4122" r:id="rId8" name="RadioButton 12">
              <controlPr defaultSize="0" autoLine="0" autoPict="0">
                <anchor moveWithCells="1">
                  <from>
                    <xdr:col>4</xdr:col>
                    <xdr:colOff>1422400</xdr:colOff>
                    <xdr:row>4</xdr:row>
                    <xdr:rowOff>19050</xdr:rowOff>
                  </from>
                  <to>
                    <xdr:col>5</xdr:col>
                    <xdr:colOff>508000</xdr:colOff>
                    <xdr:row>4</xdr:row>
                    <xdr:rowOff>184150</xdr:rowOff>
                  </to>
                </anchor>
              </controlPr>
            </control>
          </mc:Choice>
        </mc:AlternateContent>
        <mc:AlternateContent xmlns:mc="http://schemas.openxmlformats.org/markup-compatibility/2006">
          <mc:Choice Requires="x14">
            <control shapeId="4127" r:id="rId9" name="RadioButton 13">
              <controlPr defaultSize="0" autoLine="0" autoPict="0">
                <anchor moveWithCells="1">
                  <from>
                    <xdr:col>6</xdr:col>
                    <xdr:colOff>88900</xdr:colOff>
                    <xdr:row>4</xdr:row>
                    <xdr:rowOff>19050</xdr:rowOff>
                  </from>
                  <to>
                    <xdr:col>6</xdr:col>
                    <xdr:colOff>736600</xdr:colOff>
                    <xdr:row>4</xdr:row>
                    <xdr:rowOff>184150</xdr:rowOff>
                  </to>
                </anchor>
              </controlPr>
            </control>
          </mc:Choice>
        </mc:AlternateContent>
        <mc:AlternateContent xmlns:mc="http://schemas.openxmlformats.org/markup-compatibility/2006">
          <mc:Choice Requires="x14">
            <control shapeId="4128" r:id="rId10" name="monthlyButton">
              <controlPr defaultSize="0" autoLine="0" autoPict="0" macro="[0]!CreateXML">
                <anchor moveWithCells="1" sizeWithCells="1">
                  <from>
                    <xdr:col>4</xdr:col>
                    <xdr:colOff>1308100</xdr:colOff>
                    <xdr:row>34</xdr:row>
                    <xdr:rowOff>107950</xdr:rowOff>
                  </from>
                  <to>
                    <xdr:col>5</xdr:col>
                    <xdr:colOff>527050</xdr:colOff>
                    <xdr:row>37</xdr:row>
                    <xdr:rowOff>165100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R603"/>
  <sheetViews>
    <sheetView zoomScale="80" zoomScaleNormal="80" zoomScaleSheetLayoutView="70" workbookViewId="0">
      <selection activeCell="B2" sqref="B2:C2"/>
    </sheetView>
  </sheetViews>
  <sheetFormatPr defaultColWidth="14.1796875" defaultRowHeight="14.5" x14ac:dyDescent="0.35"/>
  <cols>
    <col min="1" max="1" width="15.7265625" style="13" customWidth="1"/>
    <col min="2" max="3" width="14.1796875" style="13"/>
    <col min="4" max="4" width="2" style="13" customWidth="1"/>
    <col min="5" max="5" width="14.1796875" style="13" customWidth="1"/>
    <col min="6" max="6" width="18.453125" style="13" customWidth="1"/>
    <col min="7" max="7" width="14.1796875" style="14"/>
    <col min="8" max="8" width="49" style="35" customWidth="1"/>
    <col min="9" max="12" width="14.1796875" style="25"/>
    <col min="13" max="13" width="19.81640625" style="25" customWidth="1"/>
    <col min="14" max="14" width="18.7265625" style="25" bestFit="1" customWidth="1"/>
    <col min="15" max="15" width="20.81640625" style="25" bestFit="1" customWidth="1"/>
    <col min="16" max="18" width="14.1796875" style="86"/>
    <col min="19" max="16384" width="14.1796875" style="13"/>
  </cols>
  <sheetData>
    <row r="1" spans="1:17" x14ac:dyDescent="0.35">
      <c r="A1" s="259" t="s">
        <v>63</v>
      </c>
      <c r="B1" s="260"/>
      <c r="C1" s="261"/>
    </row>
    <row r="2" spans="1:17" x14ac:dyDescent="0.35">
      <c r="A2" s="96" t="s">
        <v>0</v>
      </c>
      <c r="B2" s="241"/>
      <c r="C2" s="242"/>
      <c r="D2" s="35" t="str">
        <f>IF(NOT(ISERR(YEAR(B2))),"","Invalid Date")</f>
        <v/>
      </c>
    </row>
    <row r="3" spans="1:17" x14ac:dyDescent="0.35">
      <c r="A3" s="125" t="s">
        <v>6</v>
      </c>
      <c r="B3" s="347"/>
      <c r="C3" s="298"/>
      <c r="D3" s="35" t="str">
        <f>IF(OR(ISNUMBER(B3),B3=""),"","Please input a valid number")</f>
        <v/>
      </c>
    </row>
    <row r="5" spans="1:17" x14ac:dyDescent="0.35">
      <c r="B5" s="221" t="s">
        <v>133</v>
      </c>
      <c r="C5" s="221"/>
      <c r="D5" s="14"/>
      <c r="E5" s="221" t="s">
        <v>41</v>
      </c>
      <c r="F5" s="221"/>
    </row>
    <row r="6" spans="1:17" x14ac:dyDescent="0.35">
      <c r="B6" s="337"/>
      <c r="C6" s="337"/>
      <c r="D6" s="65"/>
      <c r="E6" s="337"/>
      <c r="F6" s="337"/>
      <c r="G6" s="78" t="str">
        <f>IF(AND(B6&lt;&gt;"",NOT(ISNUMBER(B6)),E6&lt;&gt;"",NOT(ISNUMBER(E6))),"Net Operating Head and Turbine/water wheel efficiency values invalid",IF(AND(B6&lt;&gt;"",NOT(ISNUMBER(B6)),OR(E6="",ISNUMBER(E6))),"Net Operating Head values invalid",IF(AND(OR(B6="",ISNUMBER(B6)),E6&lt;&gt;"",NOT(ISNUMBER(E6))),"Turbine/water wheel efficiency value invalid",IF(OR(AND(E6&lt;1,E6&gt;0),E6=""),IF(OR(B6&gt;0,B6=""),"","Net operating head in meters needs to be above 0"),IF(OR(B6&gt;0,B6=""),"Please enter a number of greater than 0 or less than 1 i.e. 0.1 – 0.99, in Turbine/water wheel efficiency","Net operating head in meters needs to be above 0 andPlease enter a number of greater than 0 or less than 1 i.e. 0.1 – 0.99, in Turbine/water wheel efficiency")))))</f>
        <v/>
      </c>
      <c r="H6" s="83"/>
      <c r="I6" s="81"/>
      <c r="J6" s="81"/>
    </row>
    <row r="7" spans="1:17" x14ac:dyDescent="0.35">
      <c r="A7" s="64"/>
      <c r="B7" s="67"/>
      <c r="C7" s="67"/>
      <c r="D7" s="68"/>
      <c r="E7" s="69"/>
      <c r="F7" s="69"/>
      <c r="G7" s="80" t="s">
        <v>53</v>
      </c>
      <c r="H7" s="80" t="s">
        <v>108</v>
      </c>
      <c r="I7" s="81"/>
      <c r="J7" s="81"/>
    </row>
    <row r="8" spans="1:17" x14ac:dyDescent="0.35">
      <c r="B8" s="221" t="s">
        <v>42</v>
      </c>
      <c r="C8" s="221"/>
      <c r="D8" s="65"/>
      <c r="E8" s="221" t="s">
        <v>43</v>
      </c>
      <c r="F8" s="221"/>
      <c r="G8" s="81" t="str">
        <f>IF(OR(AND(B9&gt;0,B9&lt;1),B9=""),"true","false")</f>
        <v>true</v>
      </c>
      <c r="H8" s="81" t="str">
        <f>IF(OR(AND(E9&gt;0,E9&lt;1),E9=""),"true","false")</f>
        <v>true</v>
      </c>
      <c r="I8" s="81"/>
      <c r="J8" s="81"/>
    </row>
    <row r="9" spans="1:17" x14ac:dyDescent="0.35">
      <c r="B9" s="337"/>
      <c r="C9" s="337"/>
      <c r="D9" s="65"/>
      <c r="E9" s="346"/>
      <c r="F9" s="346"/>
      <c r="G9" s="78" t="str">
        <f>IF(AND(B9&lt;&gt;"",NOT(ISNUMBER(B9)),E9&lt;&gt;"",NOT(ISNUMBER(E9))),"Generator efficiency and Transmission system efficiency values invalid",IF(AND(B9&lt;&gt;"",NOT(ISNUMBER(B9)),OR(E9="",ISNUMBER(E9))),"Generator efficiency value invalid",IF(AND(OR(B9="",ISNUMBER(B9)),E9&lt;&gt;"",NOT(ISNUMBER(E9))),"Transmission system efficiency value invalid",IF(AND(G8="false",H8="false"),"Please enter a number of greater than 0 or less than 1 i.e. 0.1 – 0.99, for both Generator and Transmission system efficiency",IF(G8="false","Please enter a number of greater than 0 or less than 1 i.e. 0.1 – 0.99, for Generator efficiency",IF(H8="false","Please enter a number of greater than 0 or less than 1 i.e. 0.1 – 0.99, for Transmission system efficiency",""))))))</f>
        <v/>
      </c>
      <c r="H9" s="83"/>
      <c r="I9" s="81"/>
      <c r="J9" s="81"/>
    </row>
    <row r="10" spans="1:17" x14ac:dyDescent="0.35">
      <c r="A10" s="64"/>
      <c r="B10" s="64"/>
      <c r="C10" s="64"/>
      <c r="D10" s="64"/>
      <c r="E10" s="64"/>
      <c r="I10" s="25" t="s">
        <v>1</v>
      </c>
    </row>
    <row r="11" spans="1:17" x14ac:dyDescent="0.35">
      <c r="C11" s="221" t="s">
        <v>44</v>
      </c>
      <c r="D11" s="221"/>
      <c r="E11" s="127" t="str">
        <f>IF(AND(B6&lt;&gt;"",E6&lt;&gt;"",B9&lt;&gt;"",E9&lt;&gt;"",B6&gt;0,E6&gt;0,B9&gt;0,E9&gt;0,ISNUMBER(B6),E6&lt;1,B9&lt;1,E9&lt;1),366.972/(B6*(E6*E9*B9)),"")</f>
        <v/>
      </c>
      <c r="G11" s="13"/>
    </row>
    <row r="13" spans="1:17" x14ac:dyDescent="0.35">
      <c r="A13" s="70" t="s">
        <v>7</v>
      </c>
      <c r="B13" s="230" t="s">
        <v>81</v>
      </c>
      <c r="C13" s="230"/>
      <c r="D13" s="230"/>
      <c r="E13" s="230"/>
      <c r="F13" s="340" t="s">
        <v>45</v>
      </c>
      <c r="G13" s="340"/>
      <c r="Q13" s="89"/>
    </row>
    <row r="14" spans="1:17" x14ac:dyDescent="0.35">
      <c r="A14" s="96"/>
      <c r="B14" s="337"/>
      <c r="C14" s="337"/>
      <c r="D14" s="337"/>
      <c r="E14" s="337"/>
      <c r="F14" s="338" t="str">
        <f>IF(AND(B14&lt;&gt;"",E11&lt;&gt;""),B14*E11,"")</f>
        <v/>
      </c>
      <c r="G14" s="338"/>
      <c r="H14" s="35" t="str">
        <f t="shared" ref="H14:H44" si="0">IF(OR(ISNUMBER(B14),B14=""),"","Please input a valid number into reading")</f>
        <v/>
      </c>
      <c r="Q14" s="89"/>
    </row>
    <row r="15" spans="1:17" x14ac:dyDescent="0.35">
      <c r="A15" s="96"/>
      <c r="B15" s="337"/>
      <c r="C15" s="337"/>
      <c r="D15" s="337"/>
      <c r="E15" s="337"/>
      <c r="F15" s="338" t="str">
        <f>IF(AND(B15&lt;&gt;"",E11&lt;&gt;""),B15*E11,"")</f>
        <v/>
      </c>
      <c r="G15" s="338"/>
      <c r="H15" s="35" t="str">
        <f t="shared" si="0"/>
        <v/>
      </c>
    </row>
    <row r="16" spans="1:17" x14ac:dyDescent="0.35">
      <c r="A16" s="96"/>
      <c r="B16" s="337"/>
      <c r="C16" s="337"/>
      <c r="D16" s="337"/>
      <c r="E16" s="337"/>
      <c r="F16" s="338" t="str">
        <f>IF(AND(B16&lt;&gt;"",E11&lt;&gt;""),B16*E11,"")</f>
        <v/>
      </c>
      <c r="G16" s="338"/>
      <c r="H16" s="35" t="str">
        <f t="shared" si="0"/>
        <v/>
      </c>
    </row>
    <row r="17" spans="1:8" x14ac:dyDescent="0.35">
      <c r="A17" s="96"/>
      <c r="B17" s="337"/>
      <c r="C17" s="337"/>
      <c r="D17" s="337"/>
      <c r="E17" s="337"/>
      <c r="F17" s="338" t="str">
        <f>IF(AND(B17&lt;&gt;"",E11&lt;&gt;""),B17*E11,"")</f>
        <v/>
      </c>
      <c r="G17" s="338"/>
      <c r="H17" s="35" t="str">
        <f t="shared" si="0"/>
        <v/>
      </c>
    </row>
    <row r="18" spans="1:8" x14ac:dyDescent="0.35">
      <c r="A18" s="96"/>
      <c r="B18" s="337"/>
      <c r="C18" s="337"/>
      <c r="D18" s="337"/>
      <c r="E18" s="337"/>
      <c r="F18" s="338" t="str">
        <f>IF(AND(B18&lt;&gt;"",E11&lt;&gt;""),B18*E11,"")</f>
        <v/>
      </c>
      <c r="G18" s="338"/>
      <c r="H18" s="35" t="str">
        <f t="shared" si="0"/>
        <v/>
      </c>
    </row>
    <row r="19" spans="1:8" x14ac:dyDescent="0.35">
      <c r="A19" s="96"/>
      <c r="B19" s="337"/>
      <c r="C19" s="337"/>
      <c r="D19" s="337"/>
      <c r="E19" s="337"/>
      <c r="F19" s="338" t="str">
        <f>IF(AND(B19&lt;&gt;"",E11&lt;&gt;""),B19*E11,"")</f>
        <v/>
      </c>
      <c r="G19" s="338"/>
      <c r="H19" s="35" t="str">
        <f t="shared" si="0"/>
        <v/>
      </c>
    </row>
    <row r="20" spans="1:8" x14ac:dyDescent="0.35">
      <c r="A20" s="96"/>
      <c r="B20" s="337"/>
      <c r="C20" s="337"/>
      <c r="D20" s="337"/>
      <c r="E20" s="337"/>
      <c r="F20" s="338" t="str">
        <f>IF(AND(B20&lt;&gt;"",E11&lt;&gt;""),B20*E11,"")</f>
        <v/>
      </c>
      <c r="G20" s="338"/>
      <c r="H20" s="35" t="str">
        <f t="shared" si="0"/>
        <v/>
      </c>
    </row>
    <row r="21" spans="1:8" x14ac:dyDescent="0.35">
      <c r="A21" s="96"/>
      <c r="B21" s="337"/>
      <c r="C21" s="337"/>
      <c r="D21" s="337"/>
      <c r="E21" s="337"/>
      <c r="F21" s="338" t="str">
        <f>IF(AND(B21&lt;&gt;"",E11&lt;&gt;""),B21*E11,"")</f>
        <v/>
      </c>
      <c r="G21" s="338"/>
      <c r="H21" s="35" t="str">
        <f t="shared" si="0"/>
        <v/>
      </c>
    </row>
    <row r="22" spans="1:8" x14ac:dyDescent="0.35">
      <c r="A22" s="96"/>
      <c r="B22" s="337"/>
      <c r="C22" s="337"/>
      <c r="D22" s="337"/>
      <c r="E22" s="337"/>
      <c r="F22" s="338" t="str">
        <f>IF(AND(B22&lt;&gt;"",E11&lt;&gt;""),B22*E11,"")</f>
        <v/>
      </c>
      <c r="G22" s="338"/>
      <c r="H22" s="35" t="str">
        <f t="shared" si="0"/>
        <v/>
      </c>
    </row>
    <row r="23" spans="1:8" x14ac:dyDescent="0.35">
      <c r="A23" s="96"/>
      <c r="B23" s="337"/>
      <c r="C23" s="337"/>
      <c r="D23" s="337"/>
      <c r="E23" s="337"/>
      <c r="F23" s="338" t="str">
        <f>IF(AND(B23&lt;&gt;"",E11&lt;&gt;""),B23*E11,"")</f>
        <v/>
      </c>
      <c r="G23" s="338"/>
      <c r="H23" s="35" t="str">
        <f t="shared" si="0"/>
        <v/>
      </c>
    </row>
    <row r="24" spans="1:8" x14ac:dyDescent="0.35">
      <c r="A24" s="96"/>
      <c r="B24" s="337"/>
      <c r="C24" s="337"/>
      <c r="D24" s="337"/>
      <c r="E24" s="337"/>
      <c r="F24" s="338" t="str">
        <f>IF(AND(B24&lt;&gt;"",E11&lt;&gt;""),B24*E11,"")</f>
        <v/>
      </c>
      <c r="G24" s="338"/>
      <c r="H24" s="35" t="str">
        <f t="shared" si="0"/>
        <v/>
      </c>
    </row>
    <row r="25" spans="1:8" x14ac:dyDescent="0.35">
      <c r="A25" s="96"/>
      <c r="B25" s="337"/>
      <c r="C25" s="337"/>
      <c r="D25" s="337"/>
      <c r="E25" s="337"/>
      <c r="F25" s="338" t="str">
        <f>IF(AND(B25&lt;&gt;"",E11&lt;&gt;""),B25*E11,"")</f>
        <v/>
      </c>
      <c r="G25" s="338"/>
      <c r="H25" s="35" t="str">
        <f t="shared" si="0"/>
        <v/>
      </c>
    </row>
    <row r="26" spans="1:8" x14ac:dyDescent="0.35">
      <c r="A26" s="96"/>
      <c r="B26" s="337"/>
      <c r="C26" s="337"/>
      <c r="D26" s="337"/>
      <c r="E26" s="337"/>
      <c r="F26" s="338" t="str">
        <f>IF(AND(B26&lt;&gt;"",E11&lt;&gt;""),B26*E11,"")</f>
        <v/>
      </c>
      <c r="G26" s="338"/>
      <c r="H26" s="35" t="str">
        <f t="shared" si="0"/>
        <v/>
      </c>
    </row>
    <row r="27" spans="1:8" x14ac:dyDescent="0.35">
      <c r="A27" s="96"/>
      <c r="B27" s="337"/>
      <c r="C27" s="337"/>
      <c r="D27" s="337"/>
      <c r="E27" s="337"/>
      <c r="F27" s="338" t="str">
        <f>IF(AND(B27&lt;&gt;"",E11&lt;&gt;""),B27*E11,"")</f>
        <v/>
      </c>
      <c r="G27" s="338"/>
      <c r="H27" s="35" t="str">
        <f t="shared" si="0"/>
        <v/>
      </c>
    </row>
    <row r="28" spans="1:8" x14ac:dyDescent="0.35">
      <c r="A28" s="96"/>
      <c r="B28" s="337"/>
      <c r="C28" s="337"/>
      <c r="D28" s="337"/>
      <c r="E28" s="337"/>
      <c r="F28" s="338" t="str">
        <f>IF(AND(B28&lt;&gt;"",E11&lt;&gt;""),B28*E11,"")</f>
        <v/>
      </c>
      <c r="G28" s="338"/>
      <c r="H28" s="35" t="str">
        <f t="shared" si="0"/>
        <v/>
      </c>
    </row>
    <row r="29" spans="1:8" x14ac:dyDescent="0.35">
      <c r="A29" s="96"/>
      <c r="B29" s="337"/>
      <c r="C29" s="337"/>
      <c r="D29" s="337"/>
      <c r="E29" s="337"/>
      <c r="F29" s="338" t="str">
        <f>IF(AND(B29&lt;&gt;"",E11&lt;&gt;""),B29*E11,"")</f>
        <v/>
      </c>
      <c r="G29" s="338"/>
      <c r="H29" s="35" t="str">
        <f t="shared" si="0"/>
        <v/>
      </c>
    </row>
    <row r="30" spans="1:8" x14ac:dyDescent="0.35">
      <c r="A30" s="96"/>
      <c r="B30" s="337"/>
      <c r="C30" s="337"/>
      <c r="D30" s="337"/>
      <c r="E30" s="337"/>
      <c r="F30" s="338" t="str">
        <f>IF(AND(B30&lt;&gt;"",E11&lt;&gt;""),B30*E11,"")</f>
        <v/>
      </c>
      <c r="G30" s="338"/>
      <c r="H30" s="35" t="str">
        <f t="shared" si="0"/>
        <v/>
      </c>
    </row>
    <row r="31" spans="1:8" x14ac:dyDescent="0.35">
      <c r="A31" s="96"/>
      <c r="B31" s="337"/>
      <c r="C31" s="337"/>
      <c r="D31" s="337"/>
      <c r="E31" s="337"/>
      <c r="F31" s="338" t="str">
        <f>IF(AND(B31&lt;&gt;"",E11&lt;&gt;""),B31*E11,"")</f>
        <v/>
      </c>
      <c r="G31" s="338"/>
      <c r="H31" s="35" t="str">
        <f t="shared" si="0"/>
        <v/>
      </c>
    </row>
    <row r="32" spans="1:8" x14ac:dyDescent="0.35">
      <c r="A32" s="96"/>
      <c r="B32" s="337"/>
      <c r="C32" s="337"/>
      <c r="D32" s="337"/>
      <c r="E32" s="337"/>
      <c r="F32" s="338" t="str">
        <f>IF(AND(B32&lt;&gt;"",E11&lt;&gt;""),B32*E11,"")</f>
        <v/>
      </c>
      <c r="G32" s="338"/>
      <c r="H32" s="35" t="str">
        <f t="shared" si="0"/>
        <v/>
      </c>
    </row>
    <row r="33" spans="1:13" x14ac:dyDescent="0.35">
      <c r="A33" s="96"/>
      <c r="B33" s="337"/>
      <c r="C33" s="337"/>
      <c r="D33" s="337"/>
      <c r="E33" s="337"/>
      <c r="F33" s="338" t="str">
        <f>IF(AND(B33&lt;&gt;"",E11&lt;&gt;""),B33*E11,"")</f>
        <v/>
      </c>
      <c r="G33" s="338"/>
      <c r="H33" s="35" t="str">
        <f t="shared" si="0"/>
        <v/>
      </c>
    </row>
    <row r="34" spans="1:13" x14ac:dyDescent="0.35">
      <c r="A34" s="96"/>
      <c r="B34" s="337"/>
      <c r="C34" s="337"/>
      <c r="D34" s="337"/>
      <c r="E34" s="337"/>
      <c r="F34" s="338" t="str">
        <f>IF(AND(B34&lt;&gt;"",E11&lt;&gt;""),B34*E11,"")</f>
        <v/>
      </c>
      <c r="G34" s="338"/>
      <c r="H34" s="35" t="str">
        <f t="shared" si="0"/>
        <v/>
      </c>
    </row>
    <row r="35" spans="1:13" x14ac:dyDescent="0.35">
      <c r="A35" s="96"/>
      <c r="B35" s="337"/>
      <c r="C35" s="337"/>
      <c r="D35" s="337"/>
      <c r="E35" s="337"/>
      <c r="F35" s="338" t="str">
        <f>IF(AND(B35&lt;&gt;"",E11&lt;&gt;""),B35*E11,"")</f>
        <v/>
      </c>
      <c r="G35" s="338"/>
      <c r="H35" s="35" t="str">
        <f t="shared" si="0"/>
        <v/>
      </c>
    </row>
    <row r="36" spans="1:13" x14ac:dyDescent="0.35">
      <c r="A36" s="96"/>
      <c r="B36" s="337"/>
      <c r="C36" s="337"/>
      <c r="D36" s="337"/>
      <c r="E36" s="337"/>
      <c r="F36" s="338" t="str">
        <f>IF(AND(B36&lt;&gt;"",E11&lt;&gt;""),B36*E11,"")</f>
        <v/>
      </c>
      <c r="G36" s="338"/>
      <c r="H36" s="35" t="str">
        <f t="shared" si="0"/>
        <v/>
      </c>
    </row>
    <row r="37" spans="1:13" x14ac:dyDescent="0.35">
      <c r="A37" s="96"/>
      <c r="B37" s="337"/>
      <c r="C37" s="337"/>
      <c r="D37" s="337"/>
      <c r="E37" s="337"/>
      <c r="F37" s="338" t="str">
        <f>IF(AND(B37&lt;&gt;"",E11&lt;&gt;""),B37*E11,"")</f>
        <v/>
      </c>
      <c r="G37" s="338"/>
      <c r="H37" s="35" t="str">
        <f t="shared" si="0"/>
        <v/>
      </c>
    </row>
    <row r="38" spans="1:13" x14ac:dyDescent="0.35">
      <c r="A38" s="96"/>
      <c r="B38" s="337"/>
      <c r="C38" s="337"/>
      <c r="D38" s="337"/>
      <c r="E38" s="337"/>
      <c r="F38" s="338" t="str">
        <f>IF(AND(B38&lt;&gt;"",E11&lt;&gt;""),B38*E11,"")</f>
        <v/>
      </c>
      <c r="G38" s="338"/>
      <c r="H38" s="35" t="str">
        <f t="shared" si="0"/>
        <v/>
      </c>
      <c r="M38" s="25" t="s">
        <v>109</v>
      </c>
    </row>
    <row r="39" spans="1:13" x14ac:dyDescent="0.35">
      <c r="A39" s="96"/>
      <c r="B39" s="337"/>
      <c r="C39" s="337"/>
      <c r="D39" s="337"/>
      <c r="E39" s="337"/>
      <c r="F39" s="338" t="str">
        <f>IF(AND(B39&lt;&gt;"",E11&lt;&gt;""),B39*E11,"")</f>
        <v/>
      </c>
      <c r="G39" s="338"/>
      <c r="H39" s="35" t="str">
        <f t="shared" si="0"/>
        <v/>
      </c>
      <c r="M39" s="25">
        <f>COUNTIF(G402:G412,"No")</f>
        <v>4</v>
      </c>
    </row>
    <row r="40" spans="1:13" x14ac:dyDescent="0.35">
      <c r="A40" s="96"/>
      <c r="B40" s="337"/>
      <c r="C40" s="337"/>
      <c r="D40" s="337"/>
      <c r="E40" s="337"/>
      <c r="F40" s="338" t="str">
        <f>IF(AND(B40&lt;&gt;"",E11&lt;&gt;""),B40*E11,"")</f>
        <v/>
      </c>
      <c r="G40" s="338"/>
      <c r="H40" s="35" t="str">
        <f t="shared" si="0"/>
        <v/>
      </c>
    </row>
    <row r="41" spans="1:13" x14ac:dyDescent="0.35">
      <c r="A41" s="96"/>
      <c r="B41" s="337"/>
      <c r="C41" s="337"/>
      <c r="D41" s="337"/>
      <c r="E41" s="337"/>
      <c r="F41" s="338" t="str">
        <f>IF(AND(B41&lt;&gt;"",E11&lt;&gt;""),B41*E11,"")</f>
        <v/>
      </c>
      <c r="G41" s="338"/>
      <c r="H41" s="35" t="str">
        <f t="shared" si="0"/>
        <v/>
      </c>
    </row>
    <row r="42" spans="1:13" x14ac:dyDescent="0.35">
      <c r="A42" s="96"/>
      <c r="B42" s="337"/>
      <c r="C42" s="337"/>
      <c r="D42" s="337"/>
      <c r="E42" s="337"/>
      <c r="F42" s="338" t="str">
        <f>IF(AND(B42&lt;&gt;"",E11&lt;&gt;""),B42*E11,"")</f>
        <v/>
      </c>
      <c r="G42" s="338"/>
      <c r="H42" s="35" t="str">
        <f t="shared" si="0"/>
        <v/>
      </c>
    </row>
    <row r="43" spans="1:13" x14ac:dyDescent="0.35">
      <c r="A43" s="96"/>
      <c r="B43" s="337"/>
      <c r="C43" s="337"/>
      <c r="D43" s="337"/>
      <c r="E43" s="337"/>
      <c r="F43" s="338" t="str">
        <f>IF(AND(B43&lt;&gt;"",E11&lt;&gt;""),B43*E11,"")</f>
        <v/>
      </c>
      <c r="G43" s="338"/>
      <c r="H43" s="35" t="str">
        <f t="shared" si="0"/>
        <v/>
      </c>
    </row>
    <row r="44" spans="1:13" x14ac:dyDescent="0.35">
      <c r="A44" s="96"/>
      <c r="B44" s="337"/>
      <c r="C44" s="337"/>
      <c r="D44" s="337"/>
      <c r="E44" s="337"/>
      <c r="F44" s="338" t="str">
        <f>IF(AND(B44&lt;&gt;"",E11&lt;&gt;""),B44*E11,"")</f>
        <v/>
      </c>
      <c r="G44" s="338"/>
      <c r="H44" s="35" t="str">
        <f t="shared" si="0"/>
        <v/>
      </c>
    </row>
    <row r="45" spans="1:13" x14ac:dyDescent="0.35">
      <c r="A45" s="70" t="s">
        <v>46</v>
      </c>
      <c r="B45" s="230" t="s">
        <v>81</v>
      </c>
      <c r="C45" s="230"/>
      <c r="D45" s="230"/>
      <c r="E45" s="230"/>
      <c r="F45" s="340" t="s">
        <v>45</v>
      </c>
      <c r="G45" s="340"/>
    </row>
    <row r="46" spans="1:13" x14ac:dyDescent="0.35">
      <c r="A46" s="96"/>
      <c r="B46" s="337"/>
      <c r="C46" s="337"/>
      <c r="D46" s="337"/>
      <c r="E46" s="337"/>
      <c r="F46" s="338" t="str">
        <f>IF(AND(B46&lt;&gt;"",E11&lt;&gt;""),B46*E11,"")</f>
        <v/>
      </c>
      <c r="G46" s="338"/>
      <c r="H46" s="35" t="str">
        <f t="shared" ref="H46:H76" si="1">IF(OR(ISNUMBER(B46),B46=""),"","Please input a valid number into reading")</f>
        <v/>
      </c>
    </row>
    <row r="47" spans="1:13" x14ac:dyDescent="0.35">
      <c r="A47" s="96"/>
      <c r="B47" s="337"/>
      <c r="C47" s="337"/>
      <c r="D47" s="337"/>
      <c r="E47" s="337"/>
      <c r="F47" s="338" t="str">
        <f>IF(AND(B47&lt;&gt;"",E11&lt;&gt;""),B47*E11,"")</f>
        <v/>
      </c>
      <c r="G47" s="338"/>
      <c r="H47" s="35" t="str">
        <f t="shared" si="1"/>
        <v/>
      </c>
    </row>
    <row r="48" spans="1:13" x14ac:dyDescent="0.35">
      <c r="A48" s="96"/>
      <c r="B48" s="337"/>
      <c r="C48" s="337"/>
      <c r="D48" s="337"/>
      <c r="E48" s="337"/>
      <c r="F48" s="338" t="str">
        <f>IF(AND(B48&lt;&gt;"",E11&lt;&gt;""),B48*E11,"")</f>
        <v/>
      </c>
      <c r="G48" s="338"/>
      <c r="H48" s="35" t="str">
        <f t="shared" si="1"/>
        <v/>
      </c>
    </row>
    <row r="49" spans="1:8" x14ac:dyDescent="0.35">
      <c r="A49" s="96"/>
      <c r="B49" s="337"/>
      <c r="C49" s="337"/>
      <c r="D49" s="337"/>
      <c r="E49" s="337"/>
      <c r="F49" s="338" t="str">
        <f>IF(AND(B49&lt;&gt;"",E11&lt;&gt;""),B49*E11,"")</f>
        <v/>
      </c>
      <c r="G49" s="338"/>
      <c r="H49" s="35" t="str">
        <f t="shared" si="1"/>
        <v/>
      </c>
    </row>
    <row r="50" spans="1:8" x14ac:dyDescent="0.35">
      <c r="A50" s="96"/>
      <c r="B50" s="337"/>
      <c r="C50" s="337"/>
      <c r="D50" s="337"/>
      <c r="E50" s="337"/>
      <c r="F50" s="338" t="str">
        <f>IF(AND(B50&lt;&gt;"",E11&lt;&gt;""),B50*E11,"")</f>
        <v/>
      </c>
      <c r="G50" s="338"/>
      <c r="H50" s="35" t="str">
        <f t="shared" si="1"/>
        <v/>
      </c>
    </row>
    <row r="51" spans="1:8" x14ac:dyDescent="0.35">
      <c r="A51" s="96"/>
      <c r="B51" s="337"/>
      <c r="C51" s="337"/>
      <c r="D51" s="337"/>
      <c r="E51" s="337"/>
      <c r="F51" s="338" t="str">
        <f>IF(AND(B51&lt;&gt;"",E11&lt;&gt;""),B51*E11,"")</f>
        <v/>
      </c>
      <c r="G51" s="338"/>
      <c r="H51" s="35" t="str">
        <f t="shared" si="1"/>
        <v/>
      </c>
    </row>
    <row r="52" spans="1:8" x14ac:dyDescent="0.35">
      <c r="A52" s="96"/>
      <c r="B52" s="337"/>
      <c r="C52" s="337"/>
      <c r="D52" s="337"/>
      <c r="E52" s="337"/>
      <c r="F52" s="338" t="str">
        <f>IF(AND(B52&lt;&gt;"",E11&lt;&gt;""),B52*E11,"")</f>
        <v/>
      </c>
      <c r="G52" s="338"/>
      <c r="H52" s="35" t="str">
        <f t="shared" si="1"/>
        <v/>
      </c>
    </row>
    <row r="53" spans="1:8" x14ac:dyDescent="0.35">
      <c r="A53" s="96"/>
      <c r="B53" s="337"/>
      <c r="C53" s="337"/>
      <c r="D53" s="337"/>
      <c r="E53" s="337"/>
      <c r="F53" s="338" t="str">
        <f>IF(AND(B53&lt;&gt;"",E11&lt;&gt;""),B53*E11,"")</f>
        <v/>
      </c>
      <c r="G53" s="338"/>
      <c r="H53" s="35" t="str">
        <f t="shared" si="1"/>
        <v/>
      </c>
    </row>
    <row r="54" spans="1:8" x14ac:dyDescent="0.35">
      <c r="A54" s="96"/>
      <c r="B54" s="337"/>
      <c r="C54" s="337"/>
      <c r="D54" s="337"/>
      <c r="E54" s="337"/>
      <c r="F54" s="338" t="str">
        <f>IF(AND(B54&lt;&gt;"",E11&lt;&gt;""),B54*E11,"")</f>
        <v/>
      </c>
      <c r="G54" s="338"/>
      <c r="H54" s="35" t="str">
        <f t="shared" si="1"/>
        <v/>
      </c>
    </row>
    <row r="55" spans="1:8" x14ac:dyDescent="0.35">
      <c r="A55" s="96"/>
      <c r="B55" s="337"/>
      <c r="C55" s="337"/>
      <c r="D55" s="337"/>
      <c r="E55" s="337"/>
      <c r="F55" s="338" t="str">
        <f>IF(AND(B55&lt;&gt;"",E11&lt;&gt;""),B55*E11,"")</f>
        <v/>
      </c>
      <c r="G55" s="338"/>
      <c r="H55" s="35" t="str">
        <f t="shared" si="1"/>
        <v/>
      </c>
    </row>
    <row r="56" spans="1:8" x14ac:dyDescent="0.35">
      <c r="A56" s="96"/>
      <c r="B56" s="337"/>
      <c r="C56" s="337"/>
      <c r="D56" s="337"/>
      <c r="E56" s="337"/>
      <c r="F56" s="338" t="str">
        <f>IF(AND(B56&lt;&gt;"",E11&lt;&gt;""),B56*E11,"")</f>
        <v/>
      </c>
      <c r="G56" s="338"/>
      <c r="H56" s="35" t="str">
        <f t="shared" si="1"/>
        <v/>
      </c>
    </row>
    <row r="57" spans="1:8" x14ac:dyDescent="0.35">
      <c r="A57" s="96"/>
      <c r="B57" s="337"/>
      <c r="C57" s="337"/>
      <c r="D57" s="337"/>
      <c r="E57" s="337"/>
      <c r="F57" s="338" t="str">
        <f>IF(AND(B57&lt;&gt;"",E11&lt;&gt;""),B57*E11,"")</f>
        <v/>
      </c>
      <c r="G57" s="338"/>
      <c r="H57" s="35" t="str">
        <f t="shared" si="1"/>
        <v/>
      </c>
    </row>
    <row r="58" spans="1:8" x14ac:dyDescent="0.35">
      <c r="A58" s="96"/>
      <c r="B58" s="337"/>
      <c r="C58" s="337"/>
      <c r="D58" s="337"/>
      <c r="E58" s="337"/>
      <c r="F58" s="338" t="str">
        <f>IF(AND(B58&lt;&gt;"",E11&lt;&gt;""),B58*E11,"")</f>
        <v/>
      </c>
      <c r="G58" s="338"/>
      <c r="H58" s="35" t="str">
        <f t="shared" si="1"/>
        <v/>
      </c>
    </row>
    <row r="59" spans="1:8" x14ac:dyDescent="0.35">
      <c r="A59" s="96"/>
      <c r="B59" s="337"/>
      <c r="C59" s="337"/>
      <c r="D59" s="337"/>
      <c r="E59" s="337"/>
      <c r="F59" s="338" t="str">
        <f>IF(AND(B59&lt;&gt;"",E11&lt;&gt;""),B59*E11,"")</f>
        <v/>
      </c>
      <c r="G59" s="338"/>
      <c r="H59" s="35" t="str">
        <f t="shared" si="1"/>
        <v/>
      </c>
    </row>
    <row r="60" spans="1:8" x14ac:dyDescent="0.35">
      <c r="A60" s="96"/>
      <c r="B60" s="337"/>
      <c r="C60" s="337"/>
      <c r="D60" s="337"/>
      <c r="E60" s="337"/>
      <c r="F60" s="338" t="str">
        <f>IF(AND(B60&lt;&gt;"",E11&lt;&gt;""),B60*E11,"")</f>
        <v/>
      </c>
      <c r="G60" s="338"/>
      <c r="H60" s="35" t="str">
        <f t="shared" si="1"/>
        <v/>
      </c>
    </row>
    <row r="61" spans="1:8" x14ac:dyDescent="0.35">
      <c r="A61" s="96"/>
      <c r="B61" s="337"/>
      <c r="C61" s="337"/>
      <c r="D61" s="337"/>
      <c r="E61" s="337"/>
      <c r="F61" s="338" t="str">
        <f>IF(AND(B61&lt;&gt;"",E11&lt;&gt;""),B61*E11,"")</f>
        <v/>
      </c>
      <c r="G61" s="338"/>
      <c r="H61" s="35" t="str">
        <f t="shared" si="1"/>
        <v/>
      </c>
    </row>
    <row r="62" spans="1:8" x14ac:dyDescent="0.35">
      <c r="A62" s="96"/>
      <c r="B62" s="337"/>
      <c r="C62" s="337"/>
      <c r="D62" s="337"/>
      <c r="E62" s="337"/>
      <c r="F62" s="338" t="str">
        <f>IF(AND(B62&lt;&gt;"",E11&lt;&gt;""),B62*E11,"")</f>
        <v/>
      </c>
      <c r="G62" s="338"/>
      <c r="H62" s="35" t="str">
        <f t="shared" si="1"/>
        <v/>
      </c>
    </row>
    <row r="63" spans="1:8" x14ac:dyDescent="0.35">
      <c r="A63" s="96"/>
      <c r="B63" s="337"/>
      <c r="C63" s="337"/>
      <c r="D63" s="337"/>
      <c r="E63" s="337"/>
      <c r="F63" s="338" t="str">
        <f>IF(AND(B63&lt;&gt;"",E11&lt;&gt;""),B63*E11,"")</f>
        <v/>
      </c>
      <c r="G63" s="338"/>
      <c r="H63" s="35" t="str">
        <f t="shared" si="1"/>
        <v/>
      </c>
    </row>
    <row r="64" spans="1:8" x14ac:dyDescent="0.35">
      <c r="A64" s="96"/>
      <c r="B64" s="337"/>
      <c r="C64" s="337"/>
      <c r="D64" s="337"/>
      <c r="E64" s="337"/>
      <c r="F64" s="338" t="str">
        <f>IF(AND(B64&lt;&gt;"",E11&lt;&gt;""),B64*E11,"")</f>
        <v/>
      </c>
      <c r="G64" s="338"/>
      <c r="H64" s="35" t="str">
        <f t="shared" si="1"/>
        <v/>
      </c>
    </row>
    <row r="65" spans="1:8" x14ac:dyDescent="0.35">
      <c r="A65" s="96"/>
      <c r="B65" s="337"/>
      <c r="C65" s="337"/>
      <c r="D65" s="337"/>
      <c r="E65" s="337"/>
      <c r="F65" s="338" t="str">
        <f>IF(AND(B65&lt;&gt;"",E11&lt;&gt;""),B65*E11,"")</f>
        <v/>
      </c>
      <c r="G65" s="338"/>
      <c r="H65" s="35" t="str">
        <f t="shared" si="1"/>
        <v/>
      </c>
    </row>
    <row r="66" spans="1:8" x14ac:dyDescent="0.35">
      <c r="A66" s="96"/>
      <c r="B66" s="337"/>
      <c r="C66" s="337"/>
      <c r="D66" s="337"/>
      <c r="E66" s="337"/>
      <c r="F66" s="338" t="str">
        <f>IF(AND(B66&lt;&gt;"",E11&lt;&gt;""),B66*E11,"")</f>
        <v/>
      </c>
      <c r="G66" s="338"/>
      <c r="H66" s="35" t="str">
        <f t="shared" si="1"/>
        <v/>
      </c>
    </row>
    <row r="67" spans="1:8" x14ac:dyDescent="0.35">
      <c r="A67" s="96"/>
      <c r="B67" s="337"/>
      <c r="C67" s="337"/>
      <c r="D67" s="337"/>
      <c r="E67" s="337"/>
      <c r="F67" s="338" t="str">
        <f>IF(AND(B67&lt;&gt;"",E11&lt;&gt;""),B67*E11,"")</f>
        <v/>
      </c>
      <c r="G67" s="338"/>
      <c r="H67" s="35" t="str">
        <f t="shared" si="1"/>
        <v/>
      </c>
    </row>
    <row r="68" spans="1:8" x14ac:dyDescent="0.35">
      <c r="A68" s="96"/>
      <c r="B68" s="337"/>
      <c r="C68" s="337"/>
      <c r="D68" s="337"/>
      <c r="E68" s="337"/>
      <c r="F68" s="338" t="str">
        <f>IF(AND(B68&lt;&gt;"",E11&lt;&gt;""),B68*E11,"")</f>
        <v/>
      </c>
      <c r="G68" s="338"/>
      <c r="H68" s="35" t="str">
        <f t="shared" si="1"/>
        <v/>
      </c>
    </row>
    <row r="69" spans="1:8" x14ac:dyDescent="0.35">
      <c r="A69" s="96"/>
      <c r="B69" s="337"/>
      <c r="C69" s="337"/>
      <c r="D69" s="337"/>
      <c r="E69" s="337"/>
      <c r="F69" s="338" t="str">
        <f>IF(AND(B69&lt;&gt;"",E11&lt;&gt;""),B69*E11,"")</f>
        <v/>
      </c>
      <c r="G69" s="338"/>
      <c r="H69" s="35" t="str">
        <f t="shared" si="1"/>
        <v/>
      </c>
    </row>
    <row r="70" spans="1:8" x14ac:dyDescent="0.35">
      <c r="A70" s="96"/>
      <c r="B70" s="337"/>
      <c r="C70" s="337"/>
      <c r="D70" s="337"/>
      <c r="E70" s="337"/>
      <c r="F70" s="338" t="str">
        <f>IF(AND(B70&lt;&gt;"",E11&lt;&gt;""),B70*E11,"")</f>
        <v/>
      </c>
      <c r="G70" s="338"/>
      <c r="H70" s="35" t="str">
        <f t="shared" si="1"/>
        <v/>
      </c>
    </row>
    <row r="71" spans="1:8" x14ac:dyDescent="0.35">
      <c r="A71" s="96"/>
      <c r="B71" s="337"/>
      <c r="C71" s="337"/>
      <c r="D71" s="337"/>
      <c r="E71" s="337"/>
      <c r="F71" s="338" t="str">
        <f>IF(AND(B71&lt;&gt;"",E11&lt;&gt;""),B71*E11,"")</f>
        <v/>
      </c>
      <c r="G71" s="338"/>
      <c r="H71" s="35" t="str">
        <f t="shared" si="1"/>
        <v/>
      </c>
    </row>
    <row r="72" spans="1:8" x14ac:dyDescent="0.35">
      <c r="A72" s="96"/>
      <c r="B72" s="337"/>
      <c r="C72" s="337"/>
      <c r="D72" s="337"/>
      <c r="E72" s="337"/>
      <c r="F72" s="338" t="str">
        <f>IF(AND(B72&lt;&gt;"",E11&lt;&gt;""),B72*E11,"")</f>
        <v/>
      </c>
      <c r="G72" s="338"/>
      <c r="H72" s="35" t="str">
        <f t="shared" si="1"/>
        <v/>
      </c>
    </row>
    <row r="73" spans="1:8" x14ac:dyDescent="0.35">
      <c r="A73" s="96"/>
      <c r="B73" s="337"/>
      <c r="C73" s="337"/>
      <c r="D73" s="337"/>
      <c r="E73" s="337"/>
      <c r="F73" s="338" t="str">
        <f>IF(AND(B73&lt;&gt;"",E11&lt;&gt;""),B73*E11,"")</f>
        <v/>
      </c>
      <c r="G73" s="338"/>
      <c r="H73" s="35" t="str">
        <f t="shared" si="1"/>
        <v/>
      </c>
    </row>
    <row r="74" spans="1:8" x14ac:dyDescent="0.35">
      <c r="A74" s="96"/>
      <c r="B74" s="337"/>
      <c r="C74" s="337"/>
      <c r="D74" s="337"/>
      <c r="E74" s="337"/>
      <c r="F74" s="338" t="str">
        <f>IF(AND(B74&lt;&gt;"",E11&lt;&gt;""),B74*E11,"")</f>
        <v/>
      </c>
      <c r="G74" s="338"/>
      <c r="H74" s="35" t="str">
        <f t="shared" si="1"/>
        <v/>
      </c>
    </row>
    <row r="75" spans="1:8" x14ac:dyDescent="0.35">
      <c r="A75" s="96"/>
      <c r="B75" s="337"/>
      <c r="C75" s="337"/>
      <c r="D75" s="337"/>
      <c r="E75" s="337"/>
      <c r="F75" s="338" t="str">
        <f>IF(AND(B75&lt;&gt;"",E11&lt;&gt;""),B75*E11,"")</f>
        <v/>
      </c>
      <c r="G75" s="338"/>
      <c r="H75" s="35" t="str">
        <f t="shared" si="1"/>
        <v/>
      </c>
    </row>
    <row r="76" spans="1:8" x14ac:dyDescent="0.35">
      <c r="A76" s="96"/>
      <c r="B76" s="337"/>
      <c r="C76" s="337"/>
      <c r="D76" s="337"/>
      <c r="E76" s="337"/>
      <c r="F76" s="338" t="str">
        <f>IF(AND(B76&lt;&gt;"",E11&lt;&gt;""),B76*E11,"")</f>
        <v/>
      </c>
      <c r="G76" s="338"/>
      <c r="H76" s="35" t="str">
        <f t="shared" si="1"/>
        <v/>
      </c>
    </row>
    <row r="77" spans="1:8" x14ac:dyDescent="0.35">
      <c r="A77" s="70" t="s">
        <v>8</v>
      </c>
      <c r="B77" s="230" t="s">
        <v>81</v>
      </c>
      <c r="C77" s="230"/>
      <c r="D77" s="230"/>
      <c r="E77" s="230"/>
      <c r="F77" s="340" t="s">
        <v>45</v>
      </c>
      <c r="G77" s="340"/>
    </row>
    <row r="78" spans="1:8" x14ac:dyDescent="0.35">
      <c r="A78" s="96"/>
      <c r="B78" s="337"/>
      <c r="C78" s="337"/>
      <c r="D78" s="337"/>
      <c r="E78" s="337"/>
      <c r="F78" s="338" t="str">
        <f>IF(AND(B78&lt;&gt;"",E11&lt;&gt;""),B78*E11,"")</f>
        <v/>
      </c>
      <c r="G78" s="338"/>
      <c r="H78" s="35" t="str">
        <f t="shared" ref="H78:H108" si="2">IF(OR(ISNUMBER(B78),B78=""),"","Please input a valid number into reading")</f>
        <v/>
      </c>
    </row>
    <row r="79" spans="1:8" x14ac:dyDescent="0.35">
      <c r="A79" s="96"/>
      <c r="B79" s="337"/>
      <c r="C79" s="337"/>
      <c r="D79" s="337"/>
      <c r="E79" s="337"/>
      <c r="F79" s="338" t="str">
        <f>IF(AND(B79&lt;&gt;"",E11&lt;&gt;""),B79*E11,"")</f>
        <v/>
      </c>
      <c r="G79" s="338"/>
      <c r="H79" s="35" t="str">
        <f t="shared" si="2"/>
        <v/>
      </c>
    </row>
    <row r="80" spans="1:8" x14ac:dyDescent="0.35">
      <c r="A80" s="96"/>
      <c r="B80" s="337"/>
      <c r="C80" s="337"/>
      <c r="D80" s="337"/>
      <c r="E80" s="337"/>
      <c r="F80" s="338" t="str">
        <f>IF(AND(B80&lt;&gt;"",E11&lt;&gt;""),B80*E11,"")</f>
        <v/>
      </c>
      <c r="G80" s="338"/>
      <c r="H80" s="35" t="str">
        <f t="shared" si="2"/>
        <v/>
      </c>
    </row>
    <row r="81" spans="1:8" x14ac:dyDescent="0.35">
      <c r="A81" s="96"/>
      <c r="B81" s="337"/>
      <c r="C81" s="337"/>
      <c r="D81" s="337"/>
      <c r="E81" s="337"/>
      <c r="F81" s="338" t="str">
        <f>IF(AND(B81&lt;&gt;"",E11&lt;&gt;""),B81*E11,"")</f>
        <v/>
      </c>
      <c r="G81" s="338"/>
      <c r="H81" s="35" t="str">
        <f t="shared" si="2"/>
        <v/>
      </c>
    </row>
    <row r="82" spans="1:8" x14ac:dyDescent="0.35">
      <c r="A82" s="96"/>
      <c r="B82" s="337"/>
      <c r="C82" s="337"/>
      <c r="D82" s="337"/>
      <c r="E82" s="337"/>
      <c r="F82" s="338" t="str">
        <f>IF(AND(B82&lt;&gt;"",E11&lt;&gt;""),B82*E11,"")</f>
        <v/>
      </c>
      <c r="G82" s="338"/>
      <c r="H82" s="35" t="str">
        <f t="shared" si="2"/>
        <v/>
      </c>
    </row>
    <row r="83" spans="1:8" x14ac:dyDescent="0.35">
      <c r="A83" s="96"/>
      <c r="B83" s="337"/>
      <c r="C83" s="337"/>
      <c r="D83" s="337"/>
      <c r="E83" s="337"/>
      <c r="F83" s="338" t="str">
        <f>IF(AND(B83&lt;&gt;"",E11&lt;&gt;""),B83*E11,"")</f>
        <v/>
      </c>
      <c r="G83" s="338"/>
      <c r="H83" s="35" t="str">
        <f t="shared" si="2"/>
        <v/>
      </c>
    </row>
    <row r="84" spans="1:8" x14ac:dyDescent="0.35">
      <c r="A84" s="96"/>
      <c r="B84" s="337"/>
      <c r="C84" s="337"/>
      <c r="D84" s="337"/>
      <c r="E84" s="337"/>
      <c r="F84" s="338" t="str">
        <f>IF(AND(B84&lt;&gt;"",E11&lt;&gt;""),B84*E11,"")</f>
        <v/>
      </c>
      <c r="G84" s="338"/>
      <c r="H84" s="35" t="str">
        <f t="shared" si="2"/>
        <v/>
      </c>
    </row>
    <row r="85" spans="1:8" x14ac:dyDescent="0.35">
      <c r="A85" s="96"/>
      <c r="B85" s="337"/>
      <c r="C85" s="337"/>
      <c r="D85" s="337"/>
      <c r="E85" s="337"/>
      <c r="F85" s="338" t="str">
        <f>IF(AND(B85&lt;&gt;"",E11&lt;&gt;""),B85*E11,"")</f>
        <v/>
      </c>
      <c r="G85" s="338"/>
      <c r="H85" s="35" t="str">
        <f t="shared" si="2"/>
        <v/>
      </c>
    </row>
    <row r="86" spans="1:8" x14ac:dyDescent="0.35">
      <c r="A86" s="96"/>
      <c r="B86" s="337"/>
      <c r="C86" s="337"/>
      <c r="D86" s="337"/>
      <c r="E86" s="337"/>
      <c r="F86" s="338" t="str">
        <f>IF(AND(B86&lt;&gt;"",E11&lt;&gt;""),B86*E11,"")</f>
        <v/>
      </c>
      <c r="G86" s="338"/>
      <c r="H86" s="35" t="str">
        <f t="shared" si="2"/>
        <v/>
      </c>
    </row>
    <row r="87" spans="1:8" x14ac:dyDescent="0.35">
      <c r="A87" s="96"/>
      <c r="B87" s="337"/>
      <c r="C87" s="337"/>
      <c r="D87" s="337"/>
      <c r="E87" s="337"/>
      <c r="F87" s="338" t="str">
        <f>IF(AND(B87&lt;&gt;"",E11&lt;&gt;""),B87*E11,"")</f>
        <v/>
      </c>
      <c r="G87" s="338"/>
      <c r="H87" s="35" t="str">
        <f t="shared" si="2"/>
        <v/>
      </c>
    </row>
    <row r="88" spans="1:8" x14ac:dyDescent="0.35">
      <c r="A88" s="96"/>
      <c r="B88" s="337"/>
      <c r="C88" s="337"/>
      <c r="D88" s="337"/>
      <c r="E88" s="337"/>
      <c r="F88" s="338" t="str">
        <f>IF(AND(B88&lt;&gt;"",E11&lt;&gt;""),B88*E11,"")</f>
        <v/>
      </c>
      <c r="G88" s="338"/>
      <c r="H88" s="35" t="str">
        <f t="shared" si="2"/>
        <v/>
      </c>
    </row>
    <row r="89" spans="1:8" x14ac:dyDescent="0.35">
      <c r="A89" s="96"/>
      <c r="B89" s="337"/>
      <c r="C89" s="337"/>
      <c r="D89" s="337"/>
      <c r="E89" s="337"/>
      <c r="F89" s="338" t="str">
        <f>IF(AND(B89&lt;&gt;"",E11&lt;&gt;""),B89*E11,"")</f>
        <v/>
      </c>
      <c r="G89" s="338"/>
      <c r="H89" s="35" t="str">
        <f t="shared" si="2"/>
        <v/>
      </c>
    </row>
    <row r="90" spans="1:8" x14ac:dyDescent="0.35">
      <c r="A90" s="96"/>
      <c r="B90" s="337"/>
      <c r="C90" s="337"/>
      <c r="D90" s="337"/>
      <c r="E90" s="337"/>
      <c r="F90" s="338" t="str">
        <f>IF(AND(B90&lt;&gt;"",E11&lt;&gt;""),B90*E11,"")</f>
        <v/>
      </c>
      <c r="G90" s="338"/>
      <c r="H90" s="35" t="str">
        <f t="shared" si="2"/>
        <v/>
      </c>
    </row>
    <row r="91" spans="1:8" x14ac:dyDescent="0.35">
      <c r="A91" s="96"/>
      <c r="B91" s="337"/>
      <c r="C91" s="337"/>
      <c r="D91" s="337"/>
      <c r="E91" s="337"/>
      <c r="F91" s="338" t="str">
        <f>IF(AND(B91&lt;&gt;"",E11&lt;&gt;""),B91*E11,"")</f>
        <v/>
      </c>
      <c r="G91" s="338"/>
      <c r="H91" s="35" t="str">
        <f t="shared" si="2"/>
        <v/>
      </c>
    </row>
    <row r="92" spans="1:8" x14ac:dyDescent="0.35">
      <c r="A92" s="96"/>
      <c r="B92" s="337"/>
      <c r="C92" s="337"/>
      <c r="D92" s="337"/>
      <c r="E92" s="337"/>
      <c r="F92" s="338" t="str">
        <f>IF(AND(B92&lt;&gt;"",E11&lt;&gt;""),B92*E11,"")</f>
        <v/>
      </c>
      <c r="G92" s="338"/>
      <c r="H92" s="35" t="str">
        <f t="shared" si="2"/>
        <v/>
      </c>
    </row>
    <row r="93" spans="1:8" x14ac:dyDescent="0.35">
      <c r="A93" s="96"/>
      <c r="B93" s="337"/>
      <c r="C93" s="337"/>
      <c r="D93" s="337"/>
      <c r="E93" s="337"/>
      <c r="F93" s="338" t="str">
        <f>IF(AND(B93&lt;&gt;"",E11&lt;&gt;""),B93*E11,"")</f>
        <v/>
      </c>
      <c r="G93" s="338"/>
      <c r="H93" s="35" t="str">
        <f t="shared" si="2"/>
        <v/>
      </c>
    </row>
    <row r="94" spans="1:8" x14ac:dyDescent="0.35">
      <c r="A94" s="96"/>
      <c r="B94" s="337"/>
      <c r="C94" s="337"/>
      <c r="D94" s="337"/>
      <c r="E94" s="337"/>
      <c r="F94" s="338" t="str">
        <f>IF(AND(B94&lt;&gt;"",E11&lt;&gt;""),B94*E11,"")</f>
        <v/>
      </c>
      <c r="G94" s="338"/>
      <c r="H94" s="35" t="str">
        <f t="shared" si="2"/>
        <v/>
      </c>
    </row>
    <row r="95" spans="1:8" x14ac:dyDescent="0.35">
      <c r="A95" s="96"/>
      <c r="B95" s="337"/>
      <c r="C95" s="337"/>
      <c r="D95" s="337"/>
      <c r="E95" s="337"/>
      <c r="F95" s="338" t="str">
        <f>IF(AND(B95&lt;&gt;"",E11&lt;&gt;""),B95*E11,"")</f>
        <v/>
      </c>
      <c r="G95" s="338"/>
      <c r="H95" s="35" t="str">
        <f t="shared" si="2"/>
        <v/>
      </c>
    </row>
    <row r="96" spans="1:8" x14ac:dyDescent="0.35">
      <c r="A96" s="96"/>
      <c r="B96" s="337"/>
      <c r="C96" s="337"/>
      <c r="D96" s="337"/>
      <c r="E96" s="337"/>
      <c r="F96" s="338" t="str">
        <f>IF(AND(B96&lt;&gt;"",E11&lt;&gt;""),B96*E11,"")</f>
        <v/>
      </c>
      <c r="G96" s="338"/>
      <c r="H96" s="35" t="str">
        <f t="shared" si="2"/>
        <v/>
      </c>
    </row>
    <row r="97" spans="1:8" x14ac:dyDescent="0.35">
      <c r="A97" s="96"/>
      <c r="B97" s="337"/>
      <c r="C97" s="337"/>
      <c r="D97" s="337"/>
      <c r="E97" s="337"/>
      <c r="F97" s="338" t="str">
        <f>IF(AND(B97&lt;&gt;"",E11&lt;&gt;""),B97*E11,"")</f>
        <v/>
      </c>
      <c r="G97" s="338"/>
      <c r="H97" s="35" t="str">
        <f t="shared" si="2"/>
        <v/>
      </c>
    </row>
    <row r="98" spans="1:8" x14ac:dyDescent="0.35">
      <c r="A98" s="96"/>
      <c r="B98" s="337"/>
      <c r="C98" s="337"/>
      <c r="D98" s="337"/>
      <c r="E98" s="337"/>
      <c r="F98" s="338" t="str">
        <f>IF(AND(B98&lt;&gt;"",E11&lt;&gt;""),B98*E11,"")</f>
        <v/>
      </c>
      <c r="G98" s="338"/>
      <c r="H98" s="35" t="str">
        <f t="shared" si="2"/>
        <v/>
      </c>
    </row>
    <row r="99" spans="1:8" x14ac:dyDescent="0.35">
      <c r="A99" s="96"/>
      <c r="B99" s="337"/>
      <c r="C99" s="337"/>
      <c r="D99" s="337"/>
      <c r="E99" s="337"/>
      <c r="F99" s="338" t="str">
        <f>IF(AND(B99&lt;&gt;"",E11&lt;&gt;""),B99*E11,"")</f>
        <v/>
      </c>
      <c r="G99" s="338"/>
      <c r="H99" s="35" t="str">
        <f t="shared" si="2"/>
        <v/>
      </c>
    </row>
    <row r="100" spans="1:8" x14ac:dyDescent="0.35">
      <c r="A100" s="96"/>
      <c r="B100" s="337"/>
      <c r="C100" s="337"/>
      <c r="D100" s="337"/>
      <c r="E100" s="337"/>
      <c r="F100" s="338" t="str">
        <f>IF(AND(B100&lt;&gt;"",E11&lt;&gt;""),B100*E11,"")</f>
        <v/>
      </c>
      <c r="G100" s="338"/>
      <c r="H100" s="35" t="str">
        <f t="shared" si="2"/>
        <v/>
      </c>
    </row>
    <row r="101" spans="1:8" x14ac:dyDescent="0.35">
      <c r="A101" s="96"/>
      <c r="B101" s="337"/>
      <c r="C101" s="337"/>
      <c r="D101" s="337"/>
      <c r="E101" s="337"/>
      <c r="F101" s="338" t="str">
        <f>IF(AND(B101&lt;&gt;"",E11&lt;&gt;""),B101*E11,"")</f>
        <v/>
      </c>
      <c r="G101" s="338"/>
      <c r="H101" s="35" t="str">
        <f t="shared" si="2"/>
        <v/>
      </c>
    </row>
    <row r="102" spans="1:8" x14ac:dyDescent="0.35">
      <c r="A102" s="96"/>
      <c r="B102" s="337"/>
      <c r="C102" s="337"/>
      <c r="D102" s="337"/>
      <c r="E102" s="337"/>
      <c r="F102" s="338" t="str">
        <f>IF(AND(B102&lt;&gt;"",E11&lt;&gt;""),B102*E11,"")</f>
        <v/>
      </c>
      <c r="G102" s="338"/>
      <c r="H102" s="35" t="str">
        <f t="shared" si="2"/>
        <v/>
      </c>
    </row>
    <row r="103" spans="1:8" x14ac:dyDescent="0.35">
      <c r="A103" s="96"/>
      <c r="B103" s="337"/>
      <c r="C103" s="337"/>
      <c r="D103" s="337"/>
      <c r="E103" s="337"/>
      <c r="F103" s="338" t="str">
        <f>IF(AND(B103&lt;&gt;"",E11&lt;&gt;""),B103*E11,"")</f>
        <v/>
      </c>
      <c r="G103" s="338"/>
      <c r="H103" s="35" t="str">
        <f t="shared" si="2"/>
        <v/>
      </c>
    </row>
    <row r="104" spans="1:8" x14ac:dyDescent="0.35">
      <c r="A104" s="96"/>
      <c r="B104" s="337"/>
      <c r="C104" s="337"/>
      <c r="D104" s="337"/>
      <c r="E104" s="337"/>
      <c r="F104" s="338" t="str">
        <f>IF(AND(B104&lt;&gt;"",E11&lt;&gt;""),B104*E11,"")</f>
        <v/>
      </c>
      <c r="G104" s="338"/>
      <c r="H104" s="35" t="str">
        <f t="shared" si="2"/>
        <v/>
      </c>
    </row>
    <row r="105" spans="1:8" x14ac:dyDescent="0.35">
      <c r="A105" s="96"/>
      <c r="B105" s="337"/>
      <c r="C105" s="337"/>
      <c r="D105" s="337"/>
      <c r="E105" s="337"/>
      <c r="F105" s="338" t="str">
        <f>IF(AND(B105&lt;&gt;"",E11&lt;&gt;""),B105*E11,"")</f>
        <v/>
      </c>
      <c r="G105" s="338"/>
      <c r="H105" s="35" t="str">
        <f t="shared" si="2"/>
        <v/>
      </c>
    </row>
    <row r="106" spans="1:8" x14ac:dyDescent="0.35">
      <c r="A106" s="96"/>
      <c r="B106" s="337"/>
      <c r="C106" s="337"/>
      <c r="D106" s="337"/>
      <c r="E106" s="337"/>
      <c r="F106" s="338" t="str">
        <f>IF(AND(B106&lt;&gt;"",E11&lt;&gt;""),B106*E11,"")</f>
        <v/>
      </c>
      <c r="G106" s="338"/>
      <c r="H106" s="35" t="str">
        <f t="shared" si="2"/>
        <v/>
      </c>
    </row>
    <row r="107" spans="1:8" x14ac:dyDescent="0.35">
      <c r="A107" s="96"/>
      <c r="B107" s="337"/>
      <c r="C107" s="337"/>
      <c r="D107" s="337"/>
      <c r="E107" s="337"/>
      <c r="F107" s="338" t="str">
        <f>IF(AND(B107&lt;&gt;"",E11&lt;&gt;""),B107*E11,"")</f>
        <v/>
      </c>
      <c r="G107" s="338"/>
      <c r="H107" s="35" t="str">
        <f t="shared" si="2"/>
        <v/>
      </c>
    </row>
    <row r="108" spans="1:8" x14ac:dyDescent="0.35">
      <c r="A108" s="96"/>
      <c r="B108" s="337"/>
      <c r="C108" s="337"/>
      <c r="D108" s="337"/>
      <c r="E108" s="337"/>
      <c r="F108" s="338" t="str">
        <f>IF(AND(B108&lt;&gt;"",E11&lt;&gt;""),B108*E11,"")</f>
        <v/>
      </c>
      <c r="G108" s="338"/>
      <c r="H108" s="35" t="str">
        <f t="shared" si="2"/>
        <v/>
      </c>
    </row>
    <row r="109" spans="1:8" x14ac:dyDescent="0.35">
      <c r="A109" s="70" t="s">
        <v>47</v>
      </c>
      <c r="B109" s="230" t="s">
        <v>81</v>
      </c>
      <c r="C109" s="230"/>
      <c r="D109" s="230"/>
      <c r="E109" s="230"/>
      <c r="F109" s="340" t="s">
        <v>45</v>
      </c>
      <c r="G109" s="340"/>
    </row>
    <row r="110" spans="1:8" x14ac:dyDescent="0.35">
      <c r="A110" s="96"/>
      <c r="B110" s="337"/>
      <c r="C110" s="337"/>
      <c r="D110" s="337"/>
      <c r="E110" s="337"/>
      <c r="F110" s="338" t="str">
        <f>IF(AND(B110&lt;&gt;"",E11&lt;&gt;""),B110*E11,"")</f>
        <v/>
      </c>
      <c r="G110" s="338"/>
      <c r="H110" s="35" t="str">
        <f t="shared" ref="H110:H140" si="3">IF(OR(ISNUMBER(B110),B110=""),"","Please input a valid number into reading")</f>
        <v/>
      </c>
    </row>
    <row r="111" spans="1:8" x14ac:dyDescent="0.35">
      <c r="A111" s="96"/>
      <c r="B111" s="337"/>
      <c r="C111" s="337"/>
      <c r="D111" s="337"/>
      <c r="E111" s="337"/>
      <c r="F111" s="338" t="str">
        <f>IF(AND(B111&lt;&gt;"",E11&lt;&gt;""),B111*E11,"")</f>
        <v/>
      </c>
      <c r="G111" s="338"/>
      <c r="H111" s="35" t="str">
        <f t="shared" si="3"/>
        <v/>
      </c>
    </row>
    <row r="112" spans="1:8" x14ac:dyDescent="0.35">
      <c r="A112" s="96"/>
      <c r="B112" s="337"/>
      <c r="C112" s="337"/>
      <c r="D112" s="337"/>
      <c r="E112" s="337"/>
      <c r="F112" s="338" t="str">
        <f>IF(AND(B112&lt;&gt;"",E11&lt;&gt;""),B112*E11,"")</f>
        <v/>
      </c>
      <c r="G112" s="338"/>
      <c r="H112" s="35" t="str">
        <f t="shared" si="3"/>
        <v/>
      </c>
    </row>
    <row r="113" spans="1:8" x14ac:dyDescent="0.35">
      <c r="A113" s="96"/>
      <c r="B113" s="337"/>
      <c r="C113" s="337"/>
      <c r="D113" s="337"/>
      <c r="E113" s="337"/>
      <c r="F113" s="338" t="str">
        <f>IF(AND(B113&lt;&gt;"",E11&lt;&gt;""),B113*E11,"")</f>
        <v/>
      </c>
      <c r="G113" s="338"/>
      <c r="H113" s="35" t="str">
        <f t="shared" si="3"/>
        <v/>
      </c>
    </row>
    <row r="114" spans="1:8" x14ac:dyDescent="0.35">
      <c r="A114" s="96"/>
      <c r="B114" s="337"/>
      <c r="C114" s="337"/>
      <c r="D114" s="337"/>
      <c r="E114" s="337"/>
      <c r="F114" s="338" t="str">
        <f>IF(AND(B114&lt;&gt;"",E11&lt;&gt;""),B114*E11,"")</f>
        <v/>
      </c>
      <c r="G114" s="338"/>
      <c r="H114" s="35" t="str">
        <f t="shared" si="3"/>
        <v/>
      </c>
    </row>
    <row r="115" spans="1:8" x14ac:dyDescent="0.35">
      <c r="A115" s="96"/>
      <c r="B115" s="337"/>
      <c r="C115" s="337"/>
      <c r="D115" s="337"/>
      <c r="E115" s="337"/>
      <c r="F115" s="338" t="str">
        <f>IF(AND(B115&lt;&gt;"",E11&lt;&gt;""),B115*E11,"")</f>
        <v/>
      </c>
      <c r="G115" s="338"/>
      <c r="H115" s="35" t="str">
        <f t="shared" si="3"/>
        <v/>
      </c>
    </row>
    <row r="116" spans="1:8" x14ac:dyDescent="0.35">
      <c r="A116" s="96"/>
      <c r="B116" s="337"/>
      <c r="C116" s="337"/>
      <c r="D116" s="337"/>
      <c r="E116" s="337"/>
      <c r="F116" s="338" t="str">
        <f>IF(AND(B116&lt;&gt;"",E11&lt;&gt;""),B116*E11,"")</f>
        <v/>
      </c>
      <c r="G116" s="338"/>
      <c r="H116" s="35" t="str">
        <f t="shared" si="3"/>
        <v/>
      </c>
    </row>
    <row r="117" spans="1:8" x14ac:dyDescent="0.35">
      <c r="A117" s="96"/>
      <c r="B117" s="337"/>
      <c r="C117" s="337"/>
      <c r="D117" s="337"/>
      <c r="E117" s="337"/>
      <c r="F117" s="338" t="str">
        <f>IF(AND(B117&lt;&gt;"",E11&lt;&gt;""),B117*E11,"")</f>
        <v/>
      </c>
      <c r="G117" s="338"/>
      <c r="H117" s="35" t="str">
        <f t="shared" si="3"/>
        <v/>
      </c>
    </row>
    <row r="118" spans="1:8" x14ac:dyDescent="0.35">
      <c r="A118" s="96"/>
      <c r="B118" s="337"/>
      <c r="C118" s="337"/>
      <c r="D118" s="337"/>
      <c r="E118" s="337"/>
      <c r="F118" s="338" t="str">
        <f>IF(AND(B118&lt;&gt;"",E11&lt;&gt;""),B118*E11,"")</f>
        <v/>
      </c>
      <c r="G118" s="338"/>
      <c r="H118" s="35" t="str">
        <f t="shared" si="3"/>
        <v/>
      </c>
    </row>
    <row r="119" spans="1:8" x14ac:dyDescent="0.35">
      <c r="A119" s="96"/>
      <c r="B119" s="337"/>
      <c r="C119" s="337"/>
      <c r="D119" s="337"/>
      <c r="E119" s="337"/>
      <c r="F119" s="338" t="str">
        <f>IF(AND(B119&lt;&gt;"",E11&lt;&gt;""),B119*E11,"")</f>
        <v/>
      </c>
      <c r="G119" s="338"/>
      <c r="H119" s="35" t="str">
        <f t="shared" si="3"/>
        <v/>
      </c>
    </row>
    <row r="120" spans="1:8" x14ac:dyDescent="0.35">
      <c r="A120" s="96"/>
      <c r="B120" s="337"/>
      <c r="C120" s="337"/>
      <c r="D120" s="337"/>
      <c r="E120" s="337"/>
      <c r="F120" s="338" t="str">
        <f>IF(AND(B120&lt;&gt;"",E11&lt;&gt;""),B120*E11,"")</f>
        <v/>
      </c>
      <c r="G120" s="338"/>
      <c r="H120" s="35" t="str">
        <f t="shared" si="3"/>
        <v/>
      </c>
    </row>
    <row r="121" spans="1:8" x14ac:dyDescent="0.35">
      <c r="A121" s="96"/>
      <c r="B121" s="337"/>
      <c r="C121" s="337"/>
      <c r="D121" s="337"/>
      <c r="E121" s="337"/>
      <c r="F121" s="338" t="str">
        <f>IF(AND(B121&lt;&gt;"",E11&lt;&gt;""),B121*E11,"")</f>
        <v/>
      </c>
      <c r="G121" s="338"/>
      <c r="H121" s="35" t="str">
        <f t="shared" si="3"/>
        <v/>
      </c>
    </row>
    <row r="122" spans="1:8" x14ac:dyDescent="0.35">
      <c r="A122" s="96"/>
      <c r="B122" s="337"/>
      <c r="C122" s="337"/>
      <c r="D122" s="337"/>
      <c r="E122" s="337"/>
      <c r="F122" s="338" t="str">
        <f>IF(AND(B122&lt;&gt;"",E11&lt;&gt;""),B122*E11,"")</f>
        <v/>
      </c>
      <c r="G122" s="338"/>
      <c r="H122" s="35" t="str">
        <f t="shared" si="3"/>
        <v/>
      </c>
    </row>
    <row r="123" spans="1:8" x14ac:dyDescent="0.35">
      <c r="A123" s="96"/>
      <c r="B123" s="337"/>
      <c r="C123" s="337"/>
      <c r="D123" s="337"/>
      <c r="E123" s="337"/>
      <c r="F123" s="338" t="str">
        <f>IF(AND(B123&lt;&gt;"",E11&lt;&gt;""),B123*E11,"")</f>
        <v/>
      </c>
      <c r="G123" s="338"/>
      <c r="H123" s="35" t="str">
        <f t="shared" si="3"/>
        <v/>
      </c>
    </row>
    <row r="124" spans="1:8" x14ac:dyDescent="0.35">
      <c r="A124" s="96"/>
      <c r="B124" s="337"/>
      <c r="C124" s="337"/>
      <c r="D124" s="337"/>
      <c r="E124" s="337"/>
      <c r="F124" s="338" t="str">
        <f>IF(AND(B124&lt;&gt;"",E11&lt;&gt;""),B124*E11,"")</f>
        <v/>
      </c>
      <c r="G124" s="338"/>
      <c r="H124" s="35" t="str">
        <f t="shared" si="3"/>
        <v/>
      </c>
    </row>
    <row r="125" spans="1:8" x14ac:dyDescent="0.35">
      <c r="A125" s="96"/>
      <c r="B125" s="337"/>
      <c r="C125" s="337"/>
      <c r="D125" s="337"/>
      <c r="E125" s="337"/>
      <c r="F125" s="338" t="str">
        <f>IF(AND(B125&lt;&gt;"",E11&lt;&gt;""),B125*E11,"")</f>
        <v/>
      </c>
      <c r="G125" s="338"/>
      <c r="H125" s="35" t="str">
        <f t="shared" si="3"/>
        <v/>
      </c>
    </row>
    <row r="126" spans="1:8" x14ac:dyDescent="0.35">
      <c r="A126" s="96"/>
      <c r="B126" s="337"/>
      <c r="C126" s="337"/>
      <c r="D126" s="337"/>
      <c r="E126" s="337"/>
      <c r="F126" s="338" t="str">
        <f>IF(AND(B126&lt;&gt;"",E11&lt;&gt;""),B126*E11,"")</f>
        <v/>
      </c>
      <c r="G126" s="338"/>
      <c r="H126" s="35" t="str">
        <f t="shared" si="3"/>
        <v/>
      </c>
    </row>
    <row r="127" spans="1:8" x14ac:dyDescent="0.35">
      <c r="A127" s="96"/>
      <c r="B127" s="337"/>
      <c r="C127" s="337"/>
      <c r="D127" s="337"/>
      <c r="E127" s="337"/>
      <c r="F127" s="338" t="str">
        <f>IF(AND(B127&lt;&gt;"",E11&lt;&gt;""),B127*E11,"")</f>
        <v/>
      </c>
      <c r="G127" s="338"/>
      <c r="H127" s="35" t="str">
        <f t="shared" si="3"/>
        <v/>
      </c>
    </row>
    <row r="128" spans="1:8" x14ac:dyDescent="0.35">
      <c r="A128" s="96"/>
      <c r="B128" s="337"/>
      <c r="C128" s="337"/>
      <c r="D128" s="337"/>
      <c r="E128" s="337"/>
      <c r="F128" s="338" t="str">
        <f>IF(AND(B128&lt;&gt;"",E11&lt;&gt;""),B128*E11,"")</f>
        <v/>
      </c>
      <c r="G128" s="338"/>
      <c r="H128" s="35" t="str">
        <f t="shared" si="3"/>
        <v/>
      </c>
    </row>
    <row r="129" spans="1:8" x14ac:dyDescent="0.35">
      <c r="A129" s="96"/>
      <c r="B129" s="337"/>
      <c r="C129" s="337"/>
      <c r="D129" s="337"/>
      <c r="E129" s="337"/>
      <c r="F129" s="338" t="str">
        <f>IF(AND(B129&lt;&gt;"",E11&lt;&gt;""),B129*E11,"")</f>
        <v/>
      </c>
      <c r="G129" s="338"/>
      <c r="H129" s="35" t="str">
        <f t="shared" si="3"/>
        <v/>
      </c>
    </row>
    <row r="130" spans="1:8" x14ac:dyDescent="0.35">
      <c r="A130" s="96"/>
      <c r="B130" s="337"/>
      <c r="C130" s="337"/>
      <c r="D130" s="337"/>
      <c r="E130" s="337"/>
      <c r="F130" s="338" t="str">
        <f>IF(AND(B130&lt;&gt;"",E11&lt;&gt;""),B130*E11,"")</f>
        <v/>
      </c>
      <c r="G130" s="338"/>
      <c r="H130" s="35" t="str">
        <f t="shared" si="3"/>
        <v/>
      </c>
    </row>
    <row r="131" spans="1:8" x14ac:dyDescent="0.35">
      <c r="A131" s="96"/>
      <c r="B131" s="337"/>
      <c r="C131" s="337"/>
      <c r="D131" s="337"/>
      <c r="E131" s="337"/>
      <c r="F131" s="338" t="str">
        <f>IF(AND(B131&lt;&gt;"",E11&lt;&gt;""),B131*E11,"")</f>
        <v/>
      </c>
      <c r="G131" s="338"/>
      <c r="H131" s="35" t="str">
        <f t="shared" si="3"/>
        <v/>
      </c>
    </row>
    <row r="132" spans="1:8" x14ac:dyDescent="0.35">
      <c r="A132" s="96"/>
      <c r="B132" s="337"/>
      <c r="C132" s="337"/>
      <c r="D132" s="337"/>
      <c r="E132" s="337"/>
      <c r="F132" s="338" t="str">
        <f>IF(AND(B132&lt;&gt;"",E11&lt;&gt;""),B132*E11,"")</f>
        <v/>
      </c>
      <c r="G132" s="338"/>
      <c r="H132" s="35" t="str">
        <f t="shared" si="3"/>
        <v/>
      </c>
    </row>
    <row r="133" spans="1:8" x14ac:dyDescent="0.35">
      <c r="A133" s="96"/>
      <c r="B133" s="337"/>
      <c r="C133" s="337"/>
      <c r="D133" s="337"/>
      <c r="E133" s="337"/>
      <c r="F133" s="338" t="str">
        <f>IF(AND(B133&lt;&gt;"",E11&lt;&gt;""),B133*E11,"")</f>
        <v/>
      </c>
      <c r="G133" s="338"/>
      <c r="H133" s="35" t="str">
        <f t="shared" si="3"/>
        <v/>
      </c>
    </row>
    <row r="134" spans="1:8" x14ac:dyDescent="0.35">
      <c r="A134" s="96"/>
      <c r="B134" s="337"/>
      <c r="C134" s="337"/>
      <c r="D134" s="337"/>
      <c r="E134" s="337"/>
      <c r="F134" s="338" t="str">
        <f>IF(AND(B134&lt;&gt;"",E11&lt;&gt;""),B134*E11,"")</f>
        <v/>
      </c>
      <c r="G134" s="338"/>
      <c r="H134" s="35" t="str">
        <f t="shared" si="3"/>
        <v/>
      </c>
    </row>
    <row r="135" spans="1:8" x14ac:dyDescent="0.35">
      <c r="A135" s="96"/>
      <c r="B135" s="337"/>
      <c r="C135" s="337"/>
      <c r="D135" s="337"/>
      <c r="E135" s="337"/>
      <c r="F135" s="338" t="str">
        <f>IF(AND(B135&lt;&gt;"",E11&lt;&gt;""),B135*E11,"")</f>
        <v/>
      </c>
      <c r="G135" s="338"/>
      <c r="H135" s="35" t="str">
        <f t="shared" si="3"/>
        <v/>
      </c>
    </row>
    <row r="136" spans="1:8" x14ac:dyDescent="0.35">
      <c r="A136" s="96"/>
      <c r="B136" s="337"/>
      <c r="C136" s="337"/>
      <c r="D136" s="337"/>
      <c r="E136" s="337"/>
      <c r="F136" s="338" t="str">
        <f>IF(AND(B136&lt;&gt;"",E11&lt;&gt;""),B136*E11,"")</f>
        <v/>
      </c>
      <c r="G136" s="338"/>
      <c r="H136" s="35" t="str">
        <f t="shared" si="3"/>
        <v/>
      </c>
    </row>
    <row r="137" spans="1:8" x14ac:dyDescent="0.35">
      <c r="A137" s="96"/>
      <c r="B137" s="337"/>
      <c r="C137" s="337"/>
      <c r="D137" s="337"/>
      <c r="E137" s="337"/>
      <c r="F137" s="338" t="str">
        <f>IF(AND(B137&lt;&gt;"",E11&lt;&gt;""),B137*E11,"")</f>
        <v/>
      </c>
      <c r="G137" s="338"/>
      <c r="H137" s="35" t="str">
        <f t="shared" si="3"/>
        <v/>
      </c>
    </row>
    <row r="138" spans="1:8" x14ac:dyDescent="0.35">
      <c r="A138" s="96"/>
      <c r="B138" s="337"/>
      <c r="C138" s="337"/>
      <c r="D138" s="337"/>
      <c r="E138" s="337"/>
      <c r="F138" s="338" t="str">
        <f>IF(AND(B138&lt;&gt;"",E11&lt;&gt;""),B138*E11,"")</f>
        <v/>
      </c>
      <c r="G138" s="338"/>
      <c r="H138" s="35" t="str">
        <f t="shared" si="3"/>
        <v/>
      </c>
    </row>
    <row r="139" spans="1:8" x14ac:dyDescent="0.35">
      <c r="A139" s="96"/>
      <c r="B139" s="337"/>
      <c r="C139" s="337"/>
      <c r="D139" s="337"/>
      <c r="E139" s="337"/>
      <c r="F139" s="338" t="str">
        <f>IF(AND(B139&lt;&gt;"",E11&lt;&gt;""),B139*E11,"")</f>
        <v/>
      </c>
      <c r="G139" s="338"/>
      <c r="H139" s="35" t="str">
        <f t="shared" si="3"/>
        <v/>
      </c>
    </row>
    <row r="140" spans="1:8" x14ac:dyDescent="0.35">
      <c r="A140" s="96"/>
      <c r="B140" s="337"/>
      <c r="C140" s="337"/>
      <c r="D140" s="337"/>
      <c r="E140" s="337"/>
      <c r="F140" s="338" t="str">
        <f>IF(AND(B140&lt;&gt;"",E11&lt;&gt;""),B140*E11,"")</f>
        <v/>
      </c>
      <c r="G140" s="338"/>
      <c r="H140" s="35" t="str">
        <f t="shared" si="3"/>
        <v/>
      </c>
    </row>
    <row r="141" spans="1:8" x14ac:dyDescent="0.35">
      <c r="A141" s="70" t="s">
        <v>9</v>
      </c>
      <c r="B141" s="230" t="s">
        <v>81</v>
      </c>
      <c r="C141" s="230"/>
      <c r="D141" s="230"/>
      <c r="E141" s="230"/>
      <c r="F141" s="340" t="s">
        <v>45</v>
      </c>
      <c r="G141" s="340"/>
    </row>
    <row r="142" spans="1:8" x14ac:dyDescent="0.35">
      <c r="A142" s="96"/>
      <c r="B142" s="337"/>
      <c r="C142" s="337"/>
      <c r="D142" s="337"/>
      <c r="E142" s="337"/>
      <c r="F142" s="338" t="str">
        <f>IF(AND(B142&lt;&gt;"",E11&lt;&gt;""),B142*E11,"")</f>
        <v/>
      </c>
      <c r="G142" s="338"/>
      <c r="H142" s="35" t="str">
        <f t="shared" ref="H142:H172" si="4">IF(OR(ISNUMBER(B142),B142=""),"","Please input a valid number into reading")</f>
        <v/>
      </c>
    </row>
    <row r="143" spans="1:8" x14ac:dyDescent="0.35">
      <c r="A143" s="96"/>
      <c r="B143" s="337"/>
      <c r="C143" s="337"/>
      <c r="D143" s="337"/>
      <c r="E143" s="337"/>
      <c r="F143" s="338" t="str">
        <f>IF(AND(B143&lt;&gt;"",E11&lt;&gt;""),B143*E11,"")</f>
        <v/>
      </c>
      <c r="G143" s="338"/>
      <c r="H143" s="35" t="str">
        <f t="shared" si="4"/>
        <v/>
      </c>
    </row>
    <row r="144" spans="1:8" x14ac:dyDescent="0.35">
      <c r="A144" s="96"/>
      <c r="B144" s="337"/>
      <c r="C144" s="337"/>
      <c r="D144" s="337"/>
      <c r="E144" s="337"/>
      <c r="F144" s="338" t="str">
        <f>IF(AND(B144&lt;&gt;"",E11&lt;&gt;""),B144*E11,"")</f>
        <v/>
      </c>
      <c r="G144" s="338"/>
      <c r="H144" s="35" t="str">
        <f t="shared" si="4"/>
        <v/>
      </c>
    </row>
    <row r="145" spans="1:8" x14ac:dyDescent="0.35">
      <c r="A145" s="96"/>
      <c r="B145" s="337"/>
      <c r="C145" s="337"/>
      <c r="D145" s="337"/>
      <c r="E145" s="337"/>
      <c r="F145" s="338" t="str">
        <f>IF(AND(B145&lt;&gt;"",E11&lt;&gt;""),B145*E11,"")</f>
        <v/>
      </c>
      <c r="G145" s="338"/>
      <c r="H145" s="35" t="str">
        <f t="shared" si="4"/>
        <v/>
      </c>
    </row>
    <row r="146" spans="1:8" x14ac:dyDescent="0.35">
      <c r="A146" s="96"/>
      <c r="B146" s="337"/>
      <c r="C146" s="337"/>
      <c r="D146" s="337"/>
      <c r="E146" s="337"/>
      <c r="F146" s="338" t="str">
        <f>IF(AND(B146&lt;&gt;"",E11&lt;&gt;""),B146*E11,"")</f>
        <v/>
      </c>
      <c r="G146" s="338"/>
      <c r="H146" s="35" t="str">
        <f t="shared" si="4"/>
        <v/>
      </c>
    </row>
    <row r="147" spans="1:8" x14ac:dyDescent="0.35">
      <c r="A147" s="96"/>
      <c r="B147" s="337"/>
      <c r="C147" s="337"/>
      <c r="D147" s="337"/>
      <c r="E147" s="337"/>
      <c r="F147" s="338" t="str">
        <f>IF(AND(B147&lt;&gt;"",E11&lt;&gt;""),B147*E11,"")</f>
        <v/>
      </c>
      <c r="G147" s="338"/>
      <c r="H147" s="35" t="str">
        <f t="shared" si="4"/>
        <v/>
      </c>
    </row>
    <row r="148" spans="1:8" x14ac:dyDescent="0.35">
      <c r="A148" s="96"/>
      <c r="B148" s="337"/>
      <c r="C148" s="337"/>
      <c r="D148" s="337"/>
      <c r="E148" s="337"/>
      <c r="F148" s="338" t="str">
        <f>IF(AND(B148&lt;&gt;"",E11&lt;&gt;""),B148*E11,"")</f>
        <v/>
      </c>
      <c r="G148" s="338"/>
      <c r="H148" s="35" t="str">
        <f t="shared" si="4"/>
        <v/>
      </c>
    </row>
    <row r="149" spans="1:8" x14ac:dyDescent="0.35">
      <c r="A149" s="96"/>
      <c r="B149" s="337"/>
      <c r="C149" s="337"/>
      <c r="D149" s="337"/>
      <c r="E149" s="337"/>
      <c r="F149" s="338" t="str">
        <f>IF(AND(B149&lt;&gt;"",E11&lt;&gt;""),B149*E11,"")</f>
        <v/>
      </c>
      <c r="G149" s="338"/>
      <c r="H149" s="35" t="str">
        <f t="shared" si="4"/>
        <v/>
      </c>
    </row>
    <row r="150" spans="1:8" x14ac:dyDescent="0.35">
      <c r="A150" s="96"/>
      <c r="B150" s="337"/>
      <c r="C150" s="337"/>
      <c r="D150" s="337"/>
      <c r="E150" s="337"/>
      <c r="F150" s="338" t="str">
        <f>IF(AND(B150&lt;&gt;"",E11&lt;&gt;""),B150*E11,"")</f>
        <v/>
      </c>
      <c r="G150" s="338"/>
      <c r="H150" s="35" t="str">
        <f t="shared" si="4"/>
        <v/>
      </c>
    </row>
    <row r="151" spans="1:8" x14ac:dyDescent="0.35">
      <c r="A151" s="96"/>
      <c r="B151" s="337"/>
      <c r="C151" s="337"/>
      <c r="D151" s="337"/>
      <c r="E151" s="337"/>
      <c r="F151" s="338" t="str">
        <f>IF(AND(B151&lt;&gt;"",E11&lt;&gt;""),B151*E11,"")</f>
        <v/>
      </c>
      <c r="G151" s="338"/>
      <c r="H151" s="35" t="str">
        <f t="shared" si="4"/>
        <v/>
      </c>
    </row>
    <row r="152" spans="1:8" x14ac:dyDescent="0.35">
      <c r="A152" s="96"/>
      <c r="B152" s="337"/>
      <c r="C152" s="337"/>
      <c r="D152" s="337"/>
      <c r="E152" s="337"/>
      <c r="F152" s="338" t="str">
        <f>IF(AND(B152&lt;&gt;"",E11&lt;&gt;""),B152*E11,"")</f>
        <v/>
      </c>
      <c r="G152" s="338"/>
      <c r="H152" s="35" t="str">
        <f t="shared" si="4"/>
        <v/>
      </c>
    </row>
    <row r="153" spans="1:8" x14ac:dyDescent="0.35">
      <c r="A153" s="96"/>
      <c r="B153" s="337"/>
      <c r="C153" s="337"/>
      <c r="D153" s="337"/>
      <c r="E153" s="337"/>
      <c r="F153" s="338" t="str">
        <f>IF(AND(B153&lt;&gt;"",E11&lt;&gt;""),B153*E11,"")</f>
        <v/>
      </c>
      <c r="G153" s="338"/>
      <c r="H153" s="35" t="str">
        <f t="shared" si="4"/>
        <v/>
      </c>
    </row>
    <row r="154" spans="1:8" x14ac:dyDescent="0.35">
      <c r="A154" s="96"/>
      <c r="B154" s="337"/>
      <c r="C154" s="337"/>
      <c r="D154" s="337"/>
      <c r="E154" s="337"/>
      <c r="F154" s="338" t="str">
        <f>IF(AND(B154&lt;&gt;"",E11&lt;&gt;""),B154*E11,"")</f>
        <v/>
      </c>
      <c r="G154" s="338"/>
      <c r="H154" s="35" t="str">
        <f t="shared" si="4"/>
        <v/>
      </c>
    </row>
    <row r="155" spans="1:8" x14ac:dyDescent="0.35">
      <c r="A155" s="96"/>
      <c r="B155" s="337"/>
      <c r="C155" s="337"/>
      <c r="D155" s="337"/>
      <c r="E155" s="337"/>
      <c r="F155" s="338" t="str">
        <f>IF(AND(B155&lt;&gt;"",E11&lt;&gt;""),B155*E11,"")</f>
        <v/>
      </c>
      <c r="G155" s="338"/>
      <c r="H155" s="35" t="str">
        <f t="shared" si="4"/>
        <v/>
      </c>
    </row>
    <row r="156" spans="1:8" x14ac:dyDescent="0.35">
      <c r="A156" s="96"/>
      <c r="B156" s="337"/>
      <c r="C156" s="337"/>
      <c r="D156" s="337"/>
      <c r="E156" s="337"/>
      <c r="F156" s="338" t="str">
        <f>IF(AND(B156&lt;&gt;"",E11&lt;&gt;""),B156*E11,"")</f>
        <v/>
      </c>
      <c r="G156" s="338"/>
      <c r="H156" s="35" t="str">
        <f t="shared" si="4"/>
        <v/>
      </c>
    </row>
    <row r="157" spans="1:8" x14ac:dyDescent="0.35">
      <c r="A157" s="96"/>
      <c r="B157" s="337"/>
      <c r="C157" s="337"/>
      <c r="D157" s="337"/>
      <c r="E157" s="337"/>
      <c r="F157" s="338" t="str">
        <f>IF(AND(B157&lt;&gt;"",E11&lt;&gt;""),B157*E11,"")</f>
        <v/>
      </c>
      <c r="G157" s="338"/>
      <c r="H157" s="35" t="str">
        <f t="shared" si="4"/>
        <v/>
      </c>
    </row>
    <row r="158" spans="1:8" x14ac:dyDescent="0.35">
      <c r="A158" s="96"/>
      <c r="B158" s="337"/>
      <c r="C158" s="337"/>
      <c r="D158" s="337"/>
      <c r="E158" s="337"/>
      <c r="F158" s="338" t="str">
        <f>IF(AND(B158&lt;&gt;"",E11&lt;&gt;""),B158*E11,"")</f>
        <v/>
      </c>
      <c r="G158" s="338"/>
      <c r="H158" s="35" t="str">
        <f t="shared" si="4"/>
        <v/>
      </c>
    </row>
    <row r="159" spans="1:8" x14ac:dyDescent="0.35">
      <c r="A159" s="96"/>
      <c r="B159" s="337"/>
      <c r="C159" s="337"/>
      <c r="D159" s="337"/>
      <c r="E159" s="337"/>
      <c r="F159" s="338" t="str">
        <f>IF(AND(B159&lt;&gt;"",E11&lt;&gt;""),B159*E11,"")</f>
        <v/>
      </c>
      <c r="G159" s="338"/>
      <c r="H159" s="35" t="str">
        <f t="shared" si="4"/>
        <v/>
      </c>
    </row>
    <row r="160" spans="1:8" x14ac:dyDescent="0.35">
      <c r="A160" s="96"/>
      <c r="B160" s="337"/>
      <c r="C160" s="337"/>
      <c r="D160" s="337"/>
      <c r="E160" s="337"/>
      <c r="F160" s="338" t="str">
        <f>IF(AND(B160&lt;&gt;"",E11&lt;&gt;""),B160*E11,"")</f>
        <v/>
      </c>
      <c r="G160" s="338"/>
      <c r="H160" s="35" t="str">
        <f t="shared" si="4"/>
        <v/>
      </c>
    </row>
    <row r="161" spans="1:8" x14ac:dyDescent="0.35">
      <c r="A161" s="96"/>
      <c r="B161" s="337"/>
      <c r="C161" s="337"/>
      <c r="D161" s="337"/>
      <c r="E161" s="337"/>
      <c r="F161" s="338" t="str">
        <f>IF(AND(B161&lt;&gt;"",E11&lt;&gt;""),B161*E11,"")</f>
        <v/>
      </c>
      <c r="G161" s="338"/>
      <c r="H161" s="35" t="str">
        <f t="shared" si="4"/>
        <v/>
      </c>
    </row>
    <row r="162" spans="1:8" x14ac:dyDescent="0.35">
      <c r="A162" s="96"/>
      <c r="B162" s="337"/>
      <c r="C162" s="337"/>
      <c r="D162" s="337"/>
      <c r="E162" s="337"/>
      <c r="F162" s="338" t="str">
        <f>IF(AND(B162&lt;&gt;"",E11&lt;&gt;""),B162*E11,"")</f>
        <v/>
      </c>
      <c r="G162" s="338"/>
      <c r="H162" s="35" t="str">
        <f t="shared" si="4"/>
        <v/>
      </c>
    </row>
    <row r="163" spans="1:8" x14ac:dyDescent="0.35">
      <c r="A163" s="96"/>
      <c r="B163" s="337"/>
      <c r="C163" s="337"/>
      <c r="D163" s="337"/>
      <c r="E163" s="337"/>
      <c r="F163" s="338" t="str">
        <f>IF(AND(B163&lt;&gt;"",E11&lt;&gt;""),B163*E11,"")</f>
        <v/>
      </c>
      <c r="G163" s="338"/>
      <c r="H163" s="35" t="str">
        <f t="shared" si="4"/>
        <v/>
      </c>
    </row>
    <row r="164" spans="1:8" x14ac:dyDescent="0.35">
      <c r="A164" s="96"/>
      <c r="B164" s="337"/>
      <c r="C164" s="337"/>
      <c r="D164" s="337"/>
      <c r="E164" s="337"/>
      <c r="F164" s="338" t="str">
        <f>IF(AND(B164&lt;&gt;"",E11&lt;&gt;""),B164*E11,"")</f>
        <v/>
      </c>
      <c r="G164" s="338"/>
      <c r="H164" s="35" t="str">
        <f t="shared" si="4"/>
        <v/>
      </c>
    </row>
    <row r="165" spans="1:8" x14ac:dyDescent="0.35">
      <c r="A165" s="96"/>
      <c r="B165" s="337"/>
      <c r="C165" s="337"/>
      <c r="D165" s="337"/>
      <c r="E165" s="337"/>
      <c r="F165" s="338" t="str">
        <f>IF(AND(B165&lt;&gt;"",E11&lt;&gt;""),B165*E11,"")</f>
        <v/>
      </c>
      <c r="G165" s="338"/>
      <c r="H165" s="35" t="str">
        <f t="shared" si="4"/>
        <v/>
      </c>
    </row>
    <row r="166" spans="1:8" x14ac:dyDescent="0.35">
      <c r="A166" s="96"/>
      <c r="B166" s="337"/>
      <c r="C166" s="337"/>
      <c r="D166" s="337"/>
      <c r="E166" s="337"/>
      <c r="F166" s="338" t="str">
        <f>IF(AND(B166&lt;&gt;"",E11&lt;&gt;""),B166*E11,"")</f>
        <v/>
      </c>
      <c r="G166" s="338"/>
      <c r="H166" s="35" t="str">
        <f t="shared" si="4"/>
        <v/>
      </c>
    </row>
    <row r="167" spans="1:8" x14ac:dyDescent="0.35">
      <c r="A167" s="96"/>
      <c r="B167" s="337"/>
      <c r="C167" s="337"/>
      <c r="D167" s="337"/>
      <c r="E167" s="337"/>
      <c r="F167" s="338" t="str">
        <f>IF(AND(B167&lt;&gt;"",E11&lt;&gt;""),B167*E11,"")</f>
        <v/>
      </c>
      <c r="G167" s="338"/>
      <c r="H167" s="35" t="str">
        <f t="shared" si="4"/>
        <v/>
      </c>
    </row>
    <row r="168" spans="1:8" x14ac:dyDescent="0.35">
      <c r="A168" s="96"/>
      <c r="B168" s="337"/>
      <c r="C168" s="337"/>
      <c r="D168" s="337"/>
      <c r="E168" s="337"/>
      <c r="F168" s="338" t="str">
        <f>IF(AND(B168&lt;&gt;"",E11&lt;&gt;""),B168*E11,"")</f>
        <v/>
      </c>
      <c r="G168" s="338"/>
      <c r="H168" s="35" t="str">
        <f t="shared" si="4"/>
        <v/>
      </c>
    </row>
    <row r="169" spans="1:8" x14ac:dyDescent="0.35">
      <c r="A169" s="96"/>
      <c r="B169" s="337"/>
      <c r="C169" s="337"/>
      <c r="D169" s="337"/>
      <c r="E169" s="337"/>
      <c r="F169" s="338" t="str">
        <f>IF(AND(B169&lt;&gt;"",E11&lt;&gt;""),B169*E11,"")</f>
        <v/>
      </c>
      <c r="G169" s="338"/>
      <c r="H169" s="35" t="str">
        <f t="shared" si="4"/>
        <v/>
      </c>
    </row>
    <row r="170" spans="1:8" x14ac:dyDescent="0.35">
      <c r="A170" s="96"/>
      <c r="B170" s="337"/>
      <c r="C170" s="337"/>
      <c r="D170" s="337"/>
      <c r="E170" s="337"/>
      <c r="F170" s="338" t="str">
        <f>IF(AND(B170&lt;&gt;"",E11&lt;&gt;""),B170*E11,"")</f>
        <v/>
      </c>
      <c r="G170" s="338"/>
      <c r="H170" s="35" t="str">
        <f t="shared" si="4"/>
        <v/>
      </c>
    </row>
    <row r="171" spans="1:8" x14ac:dyDescent="0.35">
      <c r="A171" s="96"/>
      <c r="B171" s="337"/>
      <c r="C171" s="337"/>
      <c r="D171" s="337"/>
      <c r="E171" s="337"/>
      <c r="F171" s="338" t="str">
        <f>IF(AND(B171&lt;&gt;"",E11&lt;&gt;""),B171*E11,"")</f>
        <v/>
      </c>
      <c r="G171" s="338"/>
      <c r="H171" s="35" t="str">
        <f t="shared" si="4"/>
        <v/>
      </c>
    </row>
    <row r="172" spans="1:8" x14ac:dyDescent="0.35">
      <c r="A172" s="96"/>
      <c r="B172" s="337"/>
      <c r="C172" s="337"/>
      <c r="D172" s="337"/>
      <c r="E172" s="337"/>
      <c r="F172" s="338" t="str">
        <f>IF(AND(B172&lt;&gt;"",E11&lt;&gt;""),B172*E11,"")</f>
        <v/>
      </c>
      <c r="G172" s="338"/>
      <c r="H172" s="35" t="str">
        <f t="shared" si="4"/>
        <v/>
      </c>
    </row>
    <row r="173" spans="1:8" x14ac:dyDescent="0.35">
      <c r="A173" s="70" t="s">
        <v>10</v>
      </c>
      <c r="B173" s="230" t="s">
        <v>81</v>
      </c>
      <c r="C173" s="230"/>
      <c r="D173" s="230"/>
      <c r="E173" s="230"/>
      <c r="F173" s="340" t="s">
        <v>45</v>
      </c>
      <c r="G173" s="340"/>
    </row>
    <row r="174" spans="1:8" x14ac:dyDescent="0.35">
      <c r="A174" s="96"/>
      <c r="B174" s="337"/>
      <c r="C174" s="337"/>
      <c r="D174" s="337"/>
      <c r="E174" s="337"/>
      <c r="F174" s="338" t="str">
        <f>IF(AND(B174&lt;&gt;"",E11&lt;&gt;""),B174*E11,"")</f>
        <v/>
      </c>
      <c r="G174" s="338"/>
      <c r="H174" s="35" t="str">
        <f t="shared" ref="H174:H204" si="5">IF(OR(ISNUMBER(B174),B174=""),"","Please input a valid number into reading")</f>
        <v/>
      </c>
    </row>
    <row r="175" spans="1:8" x14ac:dyDescent="0.35">
      <c r="A175" s="96"/>
      <c r="B175" s="337"/>
      <c r="C175" s="337"/>
      <c r="D175" s="337"/>
      <c r="E175" s="337"/>
      <c r="F175" s="338" t="str">
        <f>IF(AND(B175&lt;&gt;"",E11&lt;&gt;""),B175*E11,"")</f>
        <v/>
      </c>
      <c r="G175" s="338"/>
      <c r="H175" s="35" t="str">
        <f t="shared" si="5"/>
        <v/>
      </c>
    </row>
    <row r="176" spans="1:8" x14ac:dyDescent="0.35">
      <c r="A176" s="96"/>
      <c r="B176" s="337"/>
      <c r="C176" s="337"/>
      <c r="D176" s="337"/>
      <c r="E176" s="337"/>
      <c r="F176" s="338" t="str">
        <f>IF(AND(B176&lt;&gt;"",E11&lt;&gt;""),B176*E11,"")</f>
        <v/>
      </c>
      <c r="G176" s="338"/>
      <c r="H176" s="35" t="str">
        <f t="shared" si="5"/>
        <v/>
      </c>
    </row>
    <row r="177" spans="1:8" x14ac:dyDescent="0.35">
      <c r="A177" s="96"/>
      <c r="B177" s="337"/>
      <c r="C177" s="337"/>
      <c r="D177" s="337"/>
      <c r="E177" s="337"/>
      <c r="F177" s="338" t="str">
        <f>IF(AND(B177&lt;&gt;"",E11&lt;&gt;""),B177*E11,"")</f>
        <v/>
      </c>
      <c r="G177" s="338"/>
      <c r="H177" s="35" t="str">
        <f t="shared" si="5"/>
        <v/>
      </c>
    </row>
    <row r="178" spans="1:8" x14ac:dyDescent="0.35">
      <c r="A178" s="96"/>
      <c r="B178" s="337"/>
      <c r="C178" s="337"/>
      <c r="D178" s="337"/>
      <c r="E178" s="337"/>
      <c r="F178" s="338" t="str">
        <f>IF(AND(B178&lt;&gt;"",E11&lt;&gt;""),B178*E11,"")</f>
        <v/>
      </c>
      <c r="G178" s="338"/>
      <c r="H178" s="35" t="str">
        <f t="shared" si="5"/>
        <v/>
      </c>
    </row>
    <row r="179" spans="1:8" x14ac:dyDescent="0.35">
      <c r="A179" s="96"/>
      <c r="B179" s="337"/>
      <c r="C179" s="337"/>
      <c r="D179" s="337"/>
      <c r="E179" s="337"/>
      <c r="F179" s="338" t="str">
        <f>IF(AND(B179&lt;&gt;"",E11&lt;&gt;""),B179*E11,"")</f>
        <v/>
      </c>
      <c r="G179" s="338"/>
      <c r="H179" s="35" t="str">
        <f t="shared" si="5"/>
        <v/>
      </c>
    </row>
    <row r="180" spans="1:8" x14ac:dyDescent="0.35">
      <c r="A180" s="96"/>
      <c r="B180" s="337"/>
      <c r="C180" s="337"/>
      <c r="D180" s="337"/>
      <c r="E180" s="337"/>
      <c r="F180" s="338" t="str">
        <f>IF(AND(B180&lt;&gt;"",E11&lt;&gt;""),B180*E11,"")</f>
        <v/>
      </c>
      <c r="G180" s="338"/>
      <c r="H180" s="35" t="str">
        <f t="shared" si="5"/>
        <v/>
      </c>
    </row>
    <row r="181" spans="1:8" x14ac:dyDescent="0.35">
      <c r="A181" s="96"/>
      <c r="B181" s="337"/>
      <c r="C181" s="337"/>
      <c r="D181" s="337"/>
      <c r="E181" s="337"/>
      <c r="F181" s="338" t="str">
        <f>IF(AND(B181&lt;&gt;"",E11&lt;&gt;""),B181*E11,"")</f>
        <v/>
      </c>
      <c r="G181" s="338"/>
      <c r="H181" s="35" t="str">
        <f t="shared" si="5"/>
        <v/>
      </c>
    </row>
    <row r="182" spans="1:8" x14ac:dyDescent="0.35">
      <c r="A182" s="96"/>
      <c r="B182" s="337"/>
      <c r="C182" s="337"/>
      <c r="D182" s="337"/>
      <c r="E182" s="337"/>
      <c r="F182" s="338" t="str">
        <f>IF(AND(B182&lt;&gt;"",E11&lt;&gt;""),B182*E11,"")</f>
        <v/>
      </c>
      <c r="G182" s="338"/>
      <c r="H182" s="35" t="str">
        <f t="shared" si="5"/>
        <v/>
      </c>
    </row>
    <row r="183" spans="1:8" x14ac:dyDescent="0.35">
      <c r="A183" s="96"/>
      <c r="B183" s="337"/>
      <c r="C183" s="337"/>
      <c r="D183" s="337"/>
      <c r="E183" s="337"/>
      <c r="F183" s="338" t="str">
        <f>IF(AND(B183&lt;&gt;"",E11&lt;&gt;""),B183*E11,"")</f>
        <v/>
      </c>
      <c r="G183" s="338"/>
      <c r="H183" s="35" t="str">
        <f t="shared" si="5"/>
        <v/>
      </c>
    </row>
    <row r="184" spans="1:8" x14ac:dyDescent="0.35">
      <c r="A184" s="96"/>
      <c r="B184" s="337"/>
      <c r="C184" s="337"/>
      <c r="D184" s="337"/>
      <c r="E184" s="337"/>
      <c r="F184" s="338" t="str">
        <f>IF(AND(B184&lt;&gt;"",E11&lt;&gt;""),B184*E11,"")</f>
        <v/>
      </c>
      <c r="G184" s="338"/>
      <c r="H184" s="35" t="str">
        <f t="shared" si="5"/>
        <v/>
      </c>
    </row>
    <row r="185" spans="1:8" x14ac:dyDescent="0.35">
      <c r="A185" s="96"/>
      <c r="B185" s="337"/>
      <c r="C185" s="337"/>
      <c r="D185" s="337"/>
      <c r="E185" s="337"/>
      <c r="F185" s="338" t="str">
        <f>IF(AND(B185&lt;&gt;"",E11&lt;&gt;""),B185*E11,"")</f>
        <v/>
      </c>
      <c r="G185" s="338"/>
      <c r="H185" s="35" t="str">
        <f t="shared" si="5"/>
        <v/>
      </c>
    </row>
    <row r="186" spans="1:8" x14ac:dyDescent="0.35">
      <c r="A186" s="96"/>
      <c r="B186" s="337"/>
      <c r="C186" s="337"/>
      <c r="D186" s="337"/>
      <c r="E186" s="337"/>
      <c r="F186" s="338" t="str">
        <f>IF(AND(B186&lt;&gt;"",E11&lt;&gt;""),B186*E11,"")</f>
        <v/>
      </c>
      <c r="G186" s="338"/>
      <c r="H186" s="35" t="str">
        <f t="shared" si="5"/>
        <v/>
      </c>
    </row>
    <row r="187" spans="1:8" x14ac:dyDescent="0.35">
      <c r="A187" s="96"/>
      <c r="B187" s="337"/>
      <c r="C187" s="337"/>
      <c r="D187" s="337"/>
      <c r="E187" s="337"/>
      <c r="F187" s="338" t="str">
        <f>IF(AND(B187&lt;&gt;"",E11&lt;&gt;""),B187*E11,"")</f>
        <v/>
      </c>
      <c r="G187" s="338"/>
      <c r="H187" s="35" t="str">
        <f t="shared" si="5"/>
        <v/>
      </c>
    </row>
    <row r="188" spans="1:8" x14ac:dyDescent="0.35">
      <c r="A188" s="96"/>
      <c r="B188" s="337"/>
      <c r="C188" s="337"/>
      <c r="D188" s="337"/>
      <c r="E188" s="337"/>
      <c r="F188" s="338" t="str">
        <f>IF(AND(B188&lt;&gt;"",E11&lt;&gt;""),B188*E11,"")</f>
        <v/>
      </c>
      <c r="G188" s="338"/>
      <c r="H188" s="35" t="str">
        <f t="shared" si="5"/>
        <v/>
      </c>
    </row>
    <row r="189" spans="1:8" x14ac:dyDescent="0.35">
      <c r="A189" s="96"/>
      <c r="B189" s="337"/>
      <c r="C189" s="337"/>
      <c r="D189" s="337"/>
      <c r="E189" s="337"/>
      <c r="F189" s="338" t="str">
        <f>IF(AND(B189&lt;&gt;"",E11&lt;&gt;""),B189*E11,"")</f>
        <v/>
      </c>
      <c r="G189" s="338"/>
      <c r="H189" s="35" t="str">
        <f t="shared" si="5"/>
        <v/>
      </c>
    </row>
    <row r="190" spans="1:8" x14ac:dyDescent="0.35">
      <c r="A190" s="96"/>
      <c r="B190" s="337"/>
      <c r="C190" s="337"/>
      <c r="D190" s="337"/>
      <c r="E190" s="337"/>
      <c r="F190" s="338" t="str">
        <f>IF(AND(B190&lt;&gt;"",E11&lt;&gt;""),B190*E11,"")</f>
        <v/>
      </c>
      <c r="G190" s="338"/>
      <c r="H190" s="35" t="str">
        <f t="shared" si="5"/>
        <v/>
      </c>
    </row>
    <row r="191" spans="1:8" x14ac:dyDescent="0.35">
      <c r="A191" s="96"/>
      <c r="B191" s="337"/>
      <c r="C191" s="337"/>
      <c r="D191" s="337"/>
      <c r="E191" s="337"/>
      <c r="F191" s="338" t="str">
        <f>IF(AND(B191&lt;&gt;"",E11&lt;&gt;""),B191*E11,"")</f>
        <v/>
      </c>
      <c r="G191" s="338"/>
      <c r="H191" s="35" t="str">
        <f t="shared" si="5"/>
        <v/>
      </c>
    </row>
    <row r="192" spans="1:8" x14ac:dyDescent="0.35">
      <c r="A192" s="96"/>
      <c r="B192" s="337"/>
      <c r="C192" s="337"/>
      <c r="D192" s="337"/>
      <c r="E192" s="337"/>
      <c r="F192" s="338" t="str">
        <f>IF(AND(B192&lt;&gt;"",E11&lt;&gt;""),B192*E11,"")</f>
        <v/>
      </c>
      <c r="G192" s="338"/>
      <c r="H192" s="35" t="str">
        <f t="shared" si="5"/>
        <v/>
      </c>
    </row>
    <row r="193" spans="1:8" x14ac:dyDescent="0.35">
      <c r="A193" s="96"/>
      <c r="B193" s="337"/>
      <c r="C193" s="337"/>
      <c r="D193" s="337"/>
      <c r="E193" s="337"/>
      <c r="F193" s="338" t="str">
        <f>IF(AND(B193&lt;&gt;"",E11&lt;&gt;""),B193*E11,"")</f>
        <v/>
      </c>
      <c r="G193" s="338"/>
      <c r="H193" s="35" t="str">
        <f t="shared" si="5"/>
        <v/>
      </c>
    </row>
    <row r="194" spans="1:8" x14ac:dyDescent="0.35">
      <c r="A194" s="96"/>
      <c r="B194" s="337"/>
      <c r="C194" s="337"/>
      <c r="D194" s="337"/>
      <c r="E194" s="337"/>
      <c r="F194" s="338" t="str">
        <f>IF(AND(B194&lt;&gt;"",E11&lt;&gt;""),B194*E11,"")</f>
        <v/>
      </c>
      <c r="G194" s="338"/>
      <c r="H194" s="35" t="str">
        <f t="shared" si="5"/>
        <v/>
      </c>
    </row>
    <row r="195" spans="1:8" x14ac:dyDescent="0.35">
      <c r="A195" s="96"/>
      <c r="B195" s="337"/>
      <c r="C195" s="337"/>
      <c r="D195" s="337"/>
      <c r="E195" s="337"/>
      <c r="F195" s="338" t="str">
        <f>IF(AND(B195&lt;&gt;"",E11&lt;&gt;""),B195*E11,"")</f>
        <v/>
      </c>
      <c r="G195" s="338"/>
      <c r="H195" s="35" t="str">
        <f t="shared" si="5"/>
        <v/>
      </c>
    </row>
    <row r="196" spans="1:8" x14ac:dyDescent="0.35">
      <c r="A196" s="96"/>
      <c r="B196" s="337"/>
      <c r="C196" s="337"/>
      <c r="D196" s="337"/>
      <c r="E196" s="337"/>
      <c r="F196" s="338" t="str">
        <f>IF(AND(B196&lt;&gt;"",E11&lt;&gt;""),B196*E11,"")</f>
        <v/>
      </c>
      <c r="G196" s="338"/>
      <c r="H196" s="35" t="str">
        <f t="shared" si="5"/>
        <v/>
      </c>
    </row>
    <row r="197" spans="1:8" x14ac:dyDescent="0.35">
      <c r="A197" s="96"/>
      <c r="B197" s="337"/>
      <c r="C197" s="337"/>
      <c r="D197" s="337"/>
      <c r="E197" s="337"/>
      <c r="F197" s="338" t="str">
        <f>IF(AND(B197&lt;&gt;"",E11&lt;&gt;""),B197*E11,"")</f>
        <v/>
      </c>
      <c r="G197" s="338"/>
      <c r="H197" s="35" t="str">
        <f t="shared" si="5"/>
        <v/>
      </c>
    </row>
    <row r="198" spans="1:8" x14ac:dyDescent="0.35">
      <c r="A198" s="96"/>
      <c r="B198" s="337"/>
      <c r="C198" s="337"/>
      <c r="D198" s="337"/>
      <c r="E198" s="337"/>
      <c r="F198" s="338" t="str">
        <f>IF(AND(B198&lt;&gt;"",E11&lt;&gt;""),B198*E11,"")</f>
        <v/>
      </c>
      <c r="G198" s="338"/>
      <c r="H198" s="35" t="str">
        <f t="shared" si="5"/>
        <v/>
      </c>
    </row>
    <row r="199" spans="1:8" x14ac:dyDescent="0.35">
      <c r="A199" s="96"/>
      <c r="B199" s="337"/>
      <c r="C199" s="337"/>
      <c r="D199" s="337"/>
      <c r="E199" s="337"/>
      <c r="F199" s="338" t="str">
        <f>IF(AND(B199&lt;&gt;"",E11&lt;&gt;""),B199*E11,"")</f>
        <v/>
      </c>
      <c r="G199" s="338"/>
      <c r="H199" s="35" t="str">
        <f t="shared" si="5"/>
        <v/>
      </c>
    </row>
    <row r="200" spans="1:8" x14ac:dyDescent="0.35">
      <c r="A200" s="96"/>
      <c r="B200" s="337"/>
      <c r="C200" s="337"/>
      <c r="D200" s="337"/>
      <c r="E200" s="337"/>
      <c r="F200" s="338" t="str">
        <f>IF(AND(B200&lt;&gt;"",E11&lt;&gt;""),B200*E11,"")</f>
        <v/>
      </c>
      <c r="G200" s="338"/>
      <c r="H200" s="35" t="str">
        <f t="shared" si="5"/>
        <v/>
      </c>
    </row>
    <row r="201" spans="1:8" x14ac:dyDescent="0.35">
      <c r="A201" s="96"/>
      <c r="B201" s="337"/>
      <c r="C201" s="337"/>
      <c r="D201" s="337"/>
      <c r="E201" s="337"/>
      <c r="F201" s="338" t="str">
        <f>IF(AND(B201&lt;&gt;"",E11&lt;&gt;""),B201*E11,"")</f>
        <v/>
      </c>
      <c r="G201" s="338"/>
      <c r="H201" s="35" t="str">
        <f t="shared" si="5"/>
        <v/>
      </c>
    </row>
    <row r="202" spans="1:8" x14ac:dyDescent="0.35">
      <c r="A202" s="96"/>
      <c r="B202" s="337"/>
      <c r="C202" s="337"/>
      <c r="D202" s="337"/>
      <c r="E202" s="337"/>
      <c r="F202" s="338" t="str">
        <f>IF(AND(B202&lt;&gt;"",E11&lt;&gt;""),B202*E11,"")</f>
        <v/>
      </c>
      <c r="G202" s="338"/>
      <c r="H202" s="35" t="str">
        <f t="shared" si="5"/>
        <v/>
      </c>
    </row>
    <row r="203" spans="1:8" x14ac:dyDescent="0.35">
      <c r="A203" s="96"/>
      <c r="B203" s="337"/>
      <c r="C203" s="337"/>
      <c r="D203" s="337"/>
      <c r="E203" s="337"/>
      <c r="F203" s="338" t="str">
        <f>IF(AND(B203&lt;&gt;"",E11&lt;&gt;""),B203*E11,"")</f>
        <v/>
      </c>
      <c r="G203" s="338"/>
      <c r="H203" s="35" t="str">
        <f t="shared" si="5"/>
        <v/>
      </c>
    </row>
    <row r="204" spans="1:8" x14ac:dyDescent="0.35">
      <c r="A204" s="96"/>
      <c r="B204" s="337"/>
      <c r="C204" s="337"/>
      <c r="D204" s="337"/>
      <c r="E204" s="337"/>
      <c r="F204" s="338" t="str">
        <f>IF(AND(B204&lt;&gt;"",E11&lt;&gt;""),B204*E11,"")</f>
        <v/>
      </c>
      <c r="G204" s="338"/>
      <c r="H204" s="35" t="str">
        <f t="shared" si="5"/>
        <v/>
      </c>
    </row>
    <row r="205" spans="1:8" x14ac:dyDescent="0.35">
      <c r="A205" s="70" t="s">
        <v>11</v>
      </c>
      <c r="B205" s="230" t="s">
        <v>81</v>
      </c>
      <c r="C205" s="230"/>
      <c r="D205" s="230"/>
      <c r="E205" s="230"/>
      <c r="F205" s="340" t="s">
        <v>45</v>
      </c>
      <c r="G205" s="340"/>
    </row>
    <row r="206" spans="1:8" x14ac:dyDescent="0.35">
      <c r="A206" s="96"/>
      <c r="B206" s="337"/>
      <c r="C206" s="337"/>
      <c r="D206" s="337"/>
      <c r="E206" s="337"/>
      <c r="F206" s="338" t="str">
        <f>IF(AND(B206&lt;&gt;"",E11&lt;&gt;""),B206*E11,"")</f>
        <v/>
      </c>
      <c r="G206" s="338"/>
      <c r="H206" s="35" t="str">
        <f t="shared" ref="H206:H236" si="6">IF(OR(ISNUMBER(B206),B206=""),"","Please input a valid number into reading")</f>
        <v/>
      </c>
    </row>
    <row r="207" spans="1:8" x14ac:dyDescent="0.35">
      <c r="A207" s="96"/>
      <c r="B207" s="337"/>
      <c r="C207" s="337"/>
      <c r="D207" s="337"/>
      <c r="E207" s="337"/>
      <c r="F207" s="338" t="str">
        <f>IF(AND(B207&lt;&gt;"",E11&lt;&gt;""),B207*E11,"")</f>
        <v/>
      </c>
      <c r="G207" s="338"/>
      <c r="H207" s="35" t="str">
        <f t="shared" si="6"/>
        <v/>
      </c>
    </row>
    <row r="208" spans="1:8" x14ac:dyDescent="0.35">
      <c r="A208" s="96"/>
      <c r="B208" s="337"/>
      <c r="C208" s="337"/>
      <c r="D208" s="337"/>
      <c r="E208" s="337"/>
      <c r="F208" s="338" t="str">
        <f>IF(AND(B208&lt;&gt;"",E11&lt;&gt;""),B208*E11,"")</f>
        <v/>
      </c>
      <c r="G208" s="338"/>
      <c r="H208" s="35" t="str">
        <f t="shared" si="6"/>
        <v/>
      </c>
    </row>
    <row r="209" spans="1:8" x14ac:dyDescent="0.35">
      <c r="A209" s="96"/>
      <c r="B209" s="337"/>
      <c r="C209" s="337"/>
      <c r="D209" s="337"/>
      <c r="E209" s="337"/>
      <c r="F209" s="338" t="str">
        <f>IF(AND(B209&lt;&gt;"",E11&lt;&gt;""),B209*E11,"")</f>
        <v/>
      </c>
      <c r="G209" s="338"/>
      <c r="H209" s="35" t="str">
        <f t="shared" si="6"/>
        <v/>
      </c>
    </row>
    <row r="210" spans="1:8" x14ac:dyDescent="0.35">
      <c r="A210" s="96"/>
      <c r="B210" s="337"/>
      <c r="C210" s="337"/>
      <c r="D210" s="337"/>
      <c r="E210" s="337"/>
      <c r="F210" s="338" t="str">
        <f>IF(AND(B210&lt;&gt;"",E11&lt;&gt;""),B210*E11,"")</f>
        <v/>
      </c>
      <c r="G210" s="338"/>
      <c r="H210" s="35" t="str">
        <f t="shared" si="6"/>
        <v/>
      </c>
    </row>
    <row r="211" spans="1:8" x14ac:dyDescent="0.35">
      <c r="A211" s="96"/>
      <c r="B211" s="337"/>
      <c r="C211" s="337"/>
      <c r="D211" s="337"/>
      <c r="E211" s="337"/>
      <c r="F211" s="338" t="str">
        <f>IF(AND(B211&lt;&gt;"",E11&lt;&gt;""),B211*E11,"")</f>
        <v/>
      </c>
      <c r="G211" s="338"/>
      <c r="H211" s="35" t="str">
        <f t="shared" si="6"/>
        <v/>
      </c>
    </row>
    <row r="212" spans="1:8" x14ac:dyDescent="0.35">
      <c r="A212" s="96"/>
      <c r="B212" s="337"/>
      <c r="C212" s="337"/>
      <c r="D212" s="337"/>
      <c r="E212" s="337"/>
      <c r="F212" s="338" t="str">
        <f>IF(AND(B212&lt;&gt;"",E11&lt;&gt;""),B212*E11,"")</f>
        <v/>
      </c>
      <c r="G212" s="338"/>
      <c r="H212" s="35" t="str">
        <f t="shared" si="6"/>
        <v/>
      </c>
    </row>
    <row r="213" spans="1:8" x14ac:dyDescent="0.35">
      <c r="A213" s="96"/>
      <c r="B213" s="337"/>
      <c r="C213" s="337"/>
      <c r="D213" s="337"/>
      <c r="E213" s="337"/>
      <c r="F213" s="338" t="str">
        <f>IF(AND(B213&lt;&gt;"",E11&lt;&gt;""),B213*E11,"")</f>
        <v/>
      </c>
      <c r="G213" s="338"/>
      <c r="H213" s="35" t="str">
        <f t="shared" si="6"/>
        <v/>
      </c>
    </row>
    <row r="214" spans="1:8" x14ac:dyDescent="0.35">
      <c r="A214" s="96"/>
      <c r="B214" s="337"/>
      <c r="C214" s="337"/>
      <c r="D214" s="337"/>
      <c r="E214" s="337"/>
      <c r="F214" s="338" t="str">
        <f>IF(AND(B214&lt;&gt;"",E11&lt;&gt;""),B214*E11,"")</f>
        <v/>
      </c>
      <c r="G214" s="338"/>
      <c r="H214" s="35" t="str">
        <f t="shared" si="6"/>
        <v/>
      </c>
    </row>
    <row r="215" spans="1:8" x14ac:dyDescent="0.35">
      <c r="A215" s="96"/>
      <c r="B215" s="337"/>
      <c r="C215" s="337"/>
      <c r="D215" s="337"/>
      <c r="E215" s="337"/>
      <c r="F215" s="338" t="str">
        <f>IF(AND(B215&lt;&gt;"",E11&lt;&gt;""),B215*E11,"")</f>
        <v/>
      </c>
      <c r="G215" s="338"/>
      <c r="H215" s="35" t="str">
        <f t="shared" si="6"/>
        <v/>
      </c>
    </row>
    <row r="216" spans="1:8" x14ac:dyDescent="0.35">
      <c r="A216" s="96"/>
      <c r="B216" s="337"/>
      <c r="C216" s="337"/>
      <c r="D216" s="337"/>
      <c r="E216" s="337"/>
      <c r="F216" s="338" t="str">
        <f>IF(AND(B216&lt;&gt;"",E11&lt;&gt;""),B216*E11,"")</f>
        <v/>
      </c>
      <c r="G216" s="338"/>
      <c r="H216" s="35" t="str">
        <f t="shared" si="6"/>
        <v/>
      </c>
    </row>
    <row r="217" spans="1:8" x14ac:dyDescent="0.35">
      <c r="A217" s="96"/>
      <c r="B217" s="337"/>
      <c r="C217" s="337"/>
      <c r="D217" s="337"/>
      <c r="E217" s="337"/>
      <c r="F217" s="338" t="str">
        <f>IF(AND(B217&lt;&gt;"",E11&lt;&gt;""),B217*E11,"")</f>
        <v/>
      </c>
      <c r="G217" s="338"/>
      <c r="H217" s="35" t="str">
        <f t="shared" si="6"/>
        <v/>
      </c>
    </row>
    <row r="218" spans="1:8" x14ac:dyDescent="0.35">
      <c r="A218" s="96"/>
      <c r="B218" s="337"/>
      <c r="C218" s="337"/>
      <c r="D218" s="337"/>
      <c r="E218" s="337"/>
      <c r="F218" s="338" t="str">
        <f>IF(AND(B218&lt;&gt;"",E11&lt;&gt;""),B218*E11,"")</f>
        <v/>
      </c>
      <c r="G218" s="338"/>
      <c r="H218" s="35" t="str">
        <f t="shared" si="6"/>
        <v/>
      </c>
    </row>
    <row r="219" spans="1:8" x14ac:dyDescent="0.35">
      <c r="A219" s="96"/>
      <c r="B219" s="337"/>
      <c r="C219" s="337"/>
      <c r="D219" s="337"/>
      <c r="E219" s="337"/>
      <c r="F219" s="338" t="str">
        <f>IF(AND(B219&lt;&gt;"",E11&lt;&gt;""),B219*E11,"")</f>
        <v/>
      </c>
      <c r="G219" s="338"/>
      <c r="H219" s="35" t="str">
        <f t="shared" si="6"/>
        <v/>
      </c>
    </row>
    <row r="220" spans="1:8" x14ac:dyDescent="0.35">
      <c r="A220" s="96"/>
      <c r="B220" s="337"/>
      <c r="C220" s="337"/>
      <c r="D220" s="337"/>
      <c r="E220" s="337"/>
      <c r="F220" s="338" t="str">
        <f>IF(AND(B220&lt;&gt;"",E11&lt;&gt;""),B220*E11,"")</f>
        <v/>
      </c>
      <c r="G220" s="338"/>
      <c r="H220" s="35" t="str">
        <f t="shared" si="6"/>
        <v/>
      </c>
    </row>
    <row r="221" spans="1:8" x14ac:dyDescent="0.35">
      <c r="A221" s="96"/>
      <c r="B221" s="337"/>
      <c r="C221" s="337"/>
      <c r="D221" s="337"/>
      <c r="E221" s="337"/>
      <c r="F221" s="338" t="str">
        <f>IF(AND(B221&lt;&gt;"",E11&lt;&gt;""),B221*E11,"")</f>
        <v/>
      </c>
      <c r="G221" s="338"/>
      <c r="H221" s="35" t="str">
        <f t="shared" si="6"/>
        <v/>
      </c>
    </row>
    <row r="222" spans="1:8" x14ac:dyDescent="0.35">
      <c r="A222" s="96"/>
      <c r="B222" s="337"/>
      <c r="C222" s="337"/>
      <c r="D222" s="337"/>
      <c r="E222" s="337"/>
      <c r="F222" s="338" t="str">
        <f>IF(AND(B222&lt;&gt;"",E11&lt;&gt;""),B222*E11,"")</f>
        <v/>
      </c>
      <c r="G222" s="338"/>
      <c r="H222" s="35" t="str">
        <f t="shared" si="6"/>
        <v/>
      </c>
    </row>
    <row r="223" spans="1:8" x14ac:dyDescent="0.35">
      <c r="A223" s="96"/>
      <c r="B223" s="337"/>
      <c r="C223" s="337"/>
      <c r="D223" s="337"/>
      <c r="E223" s="337"/>
      <c r="F223" s="338" t="str">
        <f>IF(AND(B223&lt;&gt;"",E11&lt;&gt;""),B223*E11,"")</f>
        <v/>
      </c>
      <c r="G223" s="338"/>
      <c r="H223" s="35" t="str">
        <f t="shared" si="6"/>
        <v/>
      </c>
    </row>
    <row r="224" spans="1:8" x14ac:dyDescent="0.35">
      <c r="A224" s="96"/>
      <c r="B224" s="337"/>
      <c r="C224" s="337"/>
      <c r="D224" s="337"/>
      <c r="E224" s="337"/>
      <c r="F224" s="338" t="str">
        <f>IF(AND(B224&lt;&gt;"",E11&lt;&gt;""),B224*E11,"")</f>
        <v/>
      </c>
      <c r="G224" s="338"/>
      <c r="H224" s="35" t="str">
        <f t="shared" si="6"/>
        <v/>
      </c>
    </row>
    <row r="225" spans="1:8" x14ac:dyDescent="0.35">
      <c r="A225" s="96"/>
      <c r="B225" s="337"/>
      <c r="C225" s="337"/>
      <c r="D225" s="337"/>
      <c r="E225" s="337"/>
      <c r="F225" s="338" t="str">
        <f>IF(AND(B225&lt;&gt;"",E11&lt;&gt;""),B225*E11,"")</f>
        <v/>
      </c>
      <c r="G225" s="338"/>
      <c r="H225" s="35" t="str">
        <f t="shared" si="6"/>
        <v/>
      </c>
    </row>
    <row r="226" spans="1:8" x14ac:dyDescent="0.35">
      <c r="A226" s="96"/>
      <c r="B226" s="337"/>
      <c r="C226" s="337"/>
      <c r="D226" s="337"/>
      <c r="E226" s="337"/>
      <c r="F226" s="338" t="str">
        <f>IF(AND(B226&lt;&gt;"",E11&lt;&gt;""),B226*E11,"")</f>
        <v/>
      </c>
      <c r="G226" s="338"/>
      <c r="H226" s="35" t="str">
        <f t="shared" si="6"/>
        <v/>
      </c>
    </row>
    <row r="227" spans="1:8" x14ac:dyDescent="0.35">
      <c r="A227" s="96"/>
      <c r="B227" s="337"/>
      <c r="C227" s="337"/>
      <c r="D227" s="337"/>
      <c r="E227" s="337"/>
      <c r="F227" s="338" t="str">
        <f>IF(AND(B227&lt;&gt;"",E11&lt;&gt;""),B227*E11,"")</f>
        <v/>
      </c>
      <c r="G227" s="338"/>
      <c r="H227" s="35" t="str">
        <f t="shared" si="6"/>
        <v/>
      </c>
    </row>
    <row r="228" spans="1:8" x14ac:dyDescent="0.35">
      <c r="A228" s="96"/>
      <c r="B228" s="337"/>
      <c r="C228" s="337"/>
      <c r="D228" s="337"/>
      <c r="E228" s="337"/>
      <c r="F228" s="338" t="str">
        <f>IF(AND(B228&lt;&gt;"",E11&lt;&gt;""),B228*E11,"")</f>
        <v/>
      </c>
      <c r="G228" s="338"/>
      <c r="H228" s="35" t="str">
        <f t="shared" si="6"/>
        <v/>
      </c>
    </row>
    <row r="229" spans="1:8" x14ac:dyDescent="0.35">
      <c r="A229" s="96"/>
      <c r="B229" s="337"/>
      <c r="C229" s="337"/>
      <c r="D229" s="337"/>
      <c r="E229" s="337"/>
      <c r="F229" s="338" t="str">
        <f>IF(AND(B229&lt;&gt;"",E11&lt;&gt;""),B229*E11,"")</f>
        <v/>
      </c>
      <c r="G229" s="338"/>
      <c r="H229" s="35" t="str">
        <f t="shared" si="6"/>
        <v/>
      </c>
    </row>
    <row r="230" spans="1:8" x14ac:dyDescent="0.35">
      <c r="A230" s="96"/>
      <c r="B230" s="337"/>
      <c r="C230" s="337"/>
      <c r="D230" s="337"/>
      <c r="E230" s="337"/>
      <c r="F230" s="338" t="str">
        <f>IF(AND(B230&lt;&gt;"",E11&lt;&gt;""),B230*E11,"")</f>
        <v/>
      </c>
      <c r="G230" s="338"/>
      <c r="H230" s="35" t="str">
        <f t="shared" si="6"/>
        <v/>
      </c>
    </row>
    <row r="231" spans="1:8" x14ac:dyDescent="0.35">
      <c r="A231" s="96"/>
      <c r="B231" s="337"/>
      <c r="C231" s="337"/>
      <c r="D231" s="337"/>
      <c r="E231" s="337"/>
      <c r="F231" s="338" t="str">
        <f>IF(AND(B231&lt;&gt;"",E11&lt;&gt;""),B231*E11,"")</f>
        <v/>
      </c>
      <c r="G231" s="338"/>
      <c r="H231" s="35" t="str">
        <f t="shared" si="6"/>
        <v/>
      </c>
    </row>
    <row r="232" spans="1:8" x14ac:dyDescent="0.35">
      <c r="A232" s="96"/>
      <c r="B232" s="337"/>
      <c r="C232" s="337"/>
      <c r="D232" s="337"/>
      <c r="E232" s="337"/>
      <c r="F232" s="338" t="str">
        <f>IF(AND(B232&lt;&gt;"",E11&lt;&gt;""),B232*E11,"")</f>
        <v/>
      </c>
      <c r="G232" s="338"/>
      <c r="H232" s="35" t="str">
        <f t="shared" si="6"/>
        <v/>
      </c>
    </row>
    <row r="233" spans="1:8" x14ac:dyDescent="0.35">
      <c r="A233" s="96"/>
      <c r="B233" s="337"/>
      <c r="C233" s="337"/>
      <c r="D233" s="337"/>
      <c r="E233" s="337"/>
      <c r="F233" s="338" t="str">
        <f>IF(AND(B233&lt;&gt;"",E11&lt;&gt;""),B233*E11,"")</f>
        <v/>
      </c>
      <c r="G233" s="338"/>
      <c r="H233" s="35" t="str">
        <f t="shared" si="6"/>
        <v/>
      </c>
    </row>
    <row r="234" spans="1:8" x14ac:dyDescent="0.35">
      <c r="A234" s="96"/>
      <c r="B234" s="337"/>
      <c r="C234" s="337"/>
      <c r="D234" s="337"/>
      <c r="E234" s="337"/>
      <c r="F234" s="338" t="str">
        <f>IF(AND(B234&lt;&gt;"",E11&lt;&gt;""),B234*E11,"")</f>
        <v/>
      </c>
      <c r="G234" s="338"/>
      <c r="H234" s="35" t="str">
        <f t="shared" si="6"/>
        <v/>
      </c>
    </row>
    <row r="235" spans="1:8" x14ac:dyDescent="0.35">
      <c r="A235" s="96"/>
      <c r="B235" s="337"/>
      <c r="C235" s="337"/>
      <c r="D235" s="337"/>
      <c r="E235" s="337"/>
      <c r="F235" s="338" t="str">
        <f>IF(AND(B235&lt;&gt;"",E11&lt;&gt;""),B235*E11,"")</f>
        <v/>
      </c>
      <c r="G235" s="338"/>
      <c r="H235" s="35" t="str">
        <f t="shared" si="6"/>
        <v/>
      </c>
    </row>
    <row r="236" spans="1:8" x14ac:dyDescent="0.35">
      <c r="A236" s="96"/>
      <c r="B236" s="337"/>
      <c r="C236" s="337"/>
      <c r="D236" s="337"/>
      <c r="E236" s="337"/>
      <c r="F236" s="338" t="str">
        <f>IF(AND(B236&lt;&gt;"",E11&lt;&gt;""),B236*E11,"")</f>
        <v/>
      </c>
      <c r="G236" s="338"/>
      <c r="H236" s="35" t="str">
        <f t="shared" si="6"/>
        <v/>
      </c>
    </row>
    <row r="237" spans="1:8" x14ac:dyDescent="0.35">
      <c r="A237" s="70" t="s">
        <v>12</v>
      </c>
      <c r="B237" s="230" t="s">
        <v>81</v>
      </c>
      <c r="C237" s="230"/>
      <c r="D237" s="230"/>
      <c r="E237" s="230"/>
      <c r="F237" s="340" t="s">
        <v>45</v>
      </c>
      <c r="G237" s="340"/>
    </row>
    <row r="238" spans="1:8" x14ac:dyDescent="0.35">
      <c r="A238" s="96"/>
      <c r="B238" s="337"/>
      <c r="C238" s="337"/>
      <c r="D238" s="337"/>
      <c r="E238" s="337"/>
      <c r="F238" s="338" t="str">
        <f>IF(AND(B238&lt;&gt;"",E11&lt;&gt;""),B238*E11,"")</f>
        <v/>
      </c>
      <c r="G238" s="338"/>
      <c r="H238" s="35" t="str">
        <f t="shared" ref="H238:H268" si="7">IF(OR(ISNUMBER(B238),B238=""),"","Please input a valid number into reading")</f>
        <v/>
      </c>
    </row>
    <row r="239" spans="1:8" x14ac:dyDescent="0.35">
      <c r="A239" s="96"/>
      <c r="B239" s="337"/>
      <c r="C239" s="337"/>
      <c r="D239" s="337"/>
      <c r="E239" s="337"/>
      <c r="F239" s="338" t="str">
        <f>IF(AND(B239&lt;&gt;"",E11&lt;&gt;""),B239*E11,"")</f>
        <v/>
      </c>
      <c r="G239" s="338"/>
      <c r="H239" s="35" t="str">
        <f t="shared" si="7"/>
        <v/>
      </c>
    </row>
    <row r="240" spans="1:8" x14ac:dyDescent="0.35">
      <c r="A240" s="96"/>
      <c r="B240" s="337"/>
      <c r="C240" s="337"/>
      <c r="D240" s="337"/>
      <c r="E240" s="337"/>
      <c r="F240" s="338" t="str">
        <f>IF(AND(B240&lt;&gt;"",E11&lt;&gt;""),B240*E11,"")</f>
        <v/>
      </c>
      <c r="G240" s="338"/>
      <c r="H240" s="35" t="str">
        <f t="shared" si="7"/>
        <v/>
      </c>
    </row>
    <row r="241" spans="1:8" x14ac:dyDescent="0.35">
      <c r="A241" s="96"/>
      <c r="B241" s="337"/>
      <c r="C241" s="337"/>
      <c r="D241" s="337"/>
      <c r="E241" s="337"/>
      <c r="F241" s="338" t="str">
        <f>IF(AND(B241&lt;&gt;"",E11&lt;&gt;""),B241*E11,"")</f>
        <v/>
      </c>
      <c r="G241" s="338"/>
      <c r="H241" s="35" t="str">
        <f t="shared" si="7"/>
        <v/>
      </c>
    </row>
    <row r="242" spans="1:8" x14ac:dyDescent="0.35">
      <c r="A242" s="96"/>
      <c r="B242" s="337"/>
      <c r="C242" s="337"/>
      <c r="D242" s="337"/>
      <c r="E242" s="337"/>
      <c r="F242" s="338" t="str">
        <f>IF(AND(B242&lt;&gt;"",E11&lt;&gt;""),B242*E11,"")</f>
        <v/>
      </c>
      <c r="G242" s="338"/>
      <c r="H242" s="35" t="str">
        <f t="shared" si="7"/>
        <v/>
      </c>
    </row>
    <row r="243" spans="1:8" x14ac:dyDescent="0.35">
      <c r="A243" s="96"/>
      <c r="B243" s="337"/>
      <c r="C243" s="337"/>
      <c r="D243" s="337"/>
      <c r="E243" s="337"/>
      <c r="F243" s="338" t="str">
        <f>IF(AND(B243&lt;&gt;"",E11&lt;&gt;""),B243*E11,"")</f>
        <v/>
      </c>
      <c r="G243" s="338"/>
      <c r="H243" s="35" t="str">
        <f t="shared" si="7"/>
        <v/>
      </c>
    </row>
    <row r="244" spans="1:8" x14ac:dyDescent="0.35">
      <c r="A244" s="96"/>
      <c r="B244" s="337"/>
      <c r="C244" s="337"/>
      <c r="D244" s="337"/>
      <c r="E244" s="337"/>
      <c r="F244" s="338" t="str">
        <f>IF(AND(B244&lt;&gt;"",E11&lt;&gt;""),B244*E11,"")</f>
        <v/>
      </c>
      <c r="G244" s="338"/>
      <c r="H244" s="35" t="str">
        <f t="shared" si="7"/>
        <v/>
      </c>
    </row>
    <row r="245" spans="1:8" x14ac:dyDescent="0.35">
      <c r="A245" s="96"/>
      <c r="B245" s="337"/>
      <c r="C245" s="337"/>
      <c r="D245" s="337"/>
      <c r="E245" s="337"/>
      <c r="F245" s="338" t="str">
        <f>IF(AND(B245&lt;&gt;"",E11&lt;&gt;""),B245*E11,"")</f>
        <v/>
      </c>
      <c r="G245" s="338"/>
      <c r="H245" s="35" t="str">
        <f t="shared" si="7"/>
        <v/>
      </c>
    </row>
    <row r="246" spans="1:8" x14ac:dyDescent="0.35">
      <c r="A246" s="96"/>
      <c r="B246" s="337"/>
      <c r="C246" s="337"/>
      <c r="D246" s="337"/>
      <c r="E246" s="337"/>
      <c r="F246" s="338" t="str">
        <f>IF(AND(B246&lt;&gt;"",E11&lt;&gt;""),B246*E11,"")</f>
        <v/>
      </c>
      <c r="G246" s="338"/>
      <c r="H246" s="35" t="str">
        <f t="shared" si="7"/>
        <v/>
      </c>
    </row>
    <row r="247" spans="1:8" x14ac:dyDescent="0.35">
      <c r="A247" s="96"/>
      <c r="B247" s="337"/>
      <c r="C247" s="337"/>
      <c r="D247" s="337"/>
      <c r="E247" s="337"/>
      <c r="F247" s="338" t="str">
        <f>IF(AND(B247&lt;&gt;"",E11&lt;&gt;""),B247*E11,"")</f>
        <v/>
      </c>
      <c r="G247" s="338"/>
      <c r="H247" s="35" t="str">
        <f t="shared" si="7"/>
        <v/>
      </c>
    </row>
    <row r="248" spans="1:8" x14ac:dyDescent="0.35">
      <c r="A248" s="96"/>
      <c r="B248" s="337"/>
      <c r="C248" s="337"/>
      <c r="D248" s="337"/>
      <c r="E248" s="337"/>
      <c r="F248" s="338" t="str">
        <f>IF(AND(B248&lt;&gt;"",E11&lt;&gt;""),B248*E11,"")</f>
        <v/>
      </c>
      <c r="G248" s="338"/>
      <c r="H248" s="35" t="str">
        <f t="shared" si="7"/>
        <v/>
      </c>
    </row>
    <row r="249" spans="1:8" x14ac:dyDescent="0.35">
      <c r="A249" s="96"/>
      <c r="B249" s="337"/>
      <c r="C249" s="337"/>
      <c r="D249" s="337"/>
      <c r="E249" s="337"/>
      <c r="F249" s="338" t="str">
        <f>IF(AND(B249&lt;&gt;"",E11&lt;&gt;""),B249*E11,"")</f>
        <v/>
      </c>
      <c r="G249" s="338"/>
      <c r="H249" s="35" t="str">
        <f t="shared" si="7"/>
        <v/>
      </c>
    </row>
    <row r="250" spans="1:8" x14ac:dyDescent="0.35">
      <c r="A250" s="96"/>
      <c r="B250" s="337"/>
      <c r="C250" s="337"/>
      <c r="D250" s="337"/>
      <c r="E250" s="337"/>
      <c r="F250" s="338" t="str">
        <f>IF(AND(B250&lt;&gt;"",E11&lt;&gt;""),B250*E11,"")</f>
        <v/>
      </c>
      <c r="G250" s="338"/>
      <c r="H250" s="35" t="str">
        <f t="shared" si="7"/>
        <v/>
      </c>
    </row>
    <row r="251" spans="1:8" x14ac:dyDescent="0.35">
      <c r="A251" s="96"/>
      <c r="B251" s="337"/>
      <c r="C251" s="337"/>
      <c r="D251" s="337"/>
      <c r="E251" s="337"/>
      <c r="F251" s="338" t="str">
        <f>IF(AND(B251&lt;&gt;"",E11&lt;&gt;""),B251*E11,"")</f>
        <v/>
      </c>
      <c r="G251" s="338"/>
      <c r="H251" s="35" t="str">
        <f t="shared" si="7"/>
        <v/>
      </c>
    </row>
    <row r="252" spans="1:8" x14ac:dyDescent="0.35">
      <c r="A252" s="96"/>
      <c r="B252" s="337"/>
      <c r="C252" s="337"/>
      <c r="D252" s="337"/>
      <c r="E252" s="337"/>
      <c r="F252" s="338" t="str">
        <f>IF(AND(B252&lt;&gt;"",E11&lt;&gt;""),B252*E11,"")</f>
        <v/>
      </c>
      <c r="G252" s="338"/>
      <c r="H252" s="35" t="str">
        <f t="shared" si="7"/>
        <v/>
      </c>
    </row>
    <row r="253" spans="1:8" x14ac:dyDescent="0.35">
      <c r="A253" s="96"/>
      <c r="B253" s="337"/>
      <c r="C253" s="337"/>
      <c r="D253" s="337"/>
      <c r="E253" s="337"/>
      <c r="F253" s="338" t="str">
        <f>IF(AND(B253&lt;&gt;"",E11&lt;&gt;""),B253*E11,"")</f>
        <v/>
      </c>
      <c r="G253" s="338"/>
      <c r="H253" s="35" t="str">
        <f t="shared" si="7"/>
        <v/>
      </c>
    </row>
    <row r="254" spans="1:8" x14ac:dyDescent="0.35">
      <c r="A254" s="96"/>
      <c r="B254" s="337"/>
      <c r="C254" s="337"/>
      <c r="D254" s="337"/>
      <c r="E254" s="337"/>
      <c r="F254" s="338" t="str">
        <f>IF(AND(B254&lt;&gt;"",E11&lt;&gt;""),B254*E11,"")</f>
        <v/>
      </c>
      <c r="G254" s="338"/>
      <c r="H254" s="35" t="str">
        <f t="shared" si="7"/>
        <v/>
      </c>
    </row>
    <row r="255" spans="1:8" x14ac:dyDescent="0.35">
      <c r="A255" s="96"/>
      <c r="B255" s="337"/>
      <c r="C255" s="337"/>
      <c r="D255" s="337"/>
      <c r="E255" s="337"/>
      <c r="F255" s="338" t="str">
        <f>IF(AND(B255&lt;&gt;"",E11&lt;&gt;""),B255*E11,"")</f>
        <v/>
      </c>
      <c r="G255" s="338"/>
      <c r="H255" s="35" t="str">
        <f t="shared" si="7"/>
        <v/>
      </c>
    </row>
    <row r="256" spans="1:8" x14ac:dyDescent="0.35">
      <c r="A256" s="96"/>
      <c r="B256" s="337"/>
      <c r="C256" s="337"/>
      <c r="D256" s="337"/>
      <c r="E256" s="337"/>
      <c r="F256" s="338" t="str">
        <f>IF(AND(B256&lt;&gt;"",E11&lt;&gt;""),B256*E11,"")</f>
        <v/>
      </c>
      <c r="G256" s="338"/>
      <c r="H256" s="35" t="str">
        <f t="shared" si="7"/>
        <v/>
      </c>
    </row>
    <row r="257" spans="1:8" x14ac:dyDescent="0.35">
      <c r="A257" s="96"/>
      <c r="B257" s="337"/>
      <c r="C257" s="337"/>
      <c r="D257" s="337"/>
      <c r="E257" s="337"/>
      <c r="F257" s="338" t="str">
        <f>IF(AND(B257&lt;&gt;"",E11&lt;&gt;""),B257*E11,"")</f>
        <v/>
      </c>
      <c r="G257" s="338"/>
      <c r="H257" s="35" t="str">
        <f t="shared" si="7"/>
        <v/>
      </c>
    </row>
    <row r="258" spans="1:8" x14ac:dyDescent="0.35">
      <c r="A258" s="96"/>
      <c r="B258" s="337"/>
      <c r="C258" s="337"/>
      <c r="D258" s="337"/>
      <c r="E258" s="337"/>
      <c r="F258" s="338" t="str">
        <f>IF(AND(B258&lt;&gt;"",E11&lt;&gt;""),B258*E11,"")</f>
        <v/>
      </c>
      <c r="G258" s="338"/>
      <c r="H258" s="35" t="str">
        <f t="shared" si="7"/>
        <v/>
      </c>
    </row>
    <row r="259" spans="1:8" x14ac:dyDescent="0.35">
      <c r="A259" s="96"/>
      <c r="B259" s="337"/>
      <c r="C259" s="337"/>
      <c r="D259" s="337"/>
      <c r="E259" s="337"/>
      <c r="F259" s="338" t="str">
        <f>IF(AND(B259&lt;&gt;"",E11&lt;&gt;""),B259*E11,"")</f>
        <v/>
      </c>
      <c r="G259" s="338"/>
      <c r="H259" s="35" t="str">
        <f t="shared" si="7"/>
        <v/>
      </c>
    </row>
    <row r="260" spans="1:8" x14ac:dyDescent="0.35">
      <c r="A260" s="96"/>
      <c r="B260" s="337"/>
      <c r="C260" s="337"/>
      <c r="D260" s="337"/>
      <c r="E260" s="337"/>
      <c r="F260" s="338" t="str">
        <f>IF(AND(B260&lt;&gt;"",E11&lt;&gt;""),B260*E11,"")</f>
        <v/>
      </c>
      <c r="G260" s="338"/>
      <c r="H260" s="35" t="str">
        <f t="shared" si="7"/>
        <v/>
      </c>
    </row>
    <row r="261" spans="1:8" x14ac:dyDescent="0.35">
      <c r="A261" s="96"/>
      <c r="B261" s="337"/>
      <c r="C261" s="337"/>
      <c r="D261" s="337"/>
      <c r="E261" s="337"/>
      <c r="F261" s="338" t="str">
        <f>IF(AND(B261&lt;&gt;"",E11&lt;&gt;""),B261*E11,"")</f>
        <v/>
      </c>
      <c r="G261" s="338"/>
      <c r="H261" s="35" t="str">
        <f t="shared" si="7"/>
        <v/>
      </c>
    </row>
    <row r="262" spans="1:8" x14ac:dyDescent="0.35">
      <c r="A262" s="96"/>
      <c r="B262" s="337"/>
      <c r="C262" s="337"/>
      <c r="D262" s="337"/>
      <c r="E262" s="337"/>
      <c r="F262" s="338" t="str">
        <f>IF(AND(B262&lt;&gt;"",E11&lt;&gt;""),B262*E11,"")</f>
        <v/>
      </c>
      <c r="G262" s="338"/>
      <c r="H262" s="35" t="str">
        <f t="shared" si="7"/>
        <v/>
      </c>
    </row>
    <row r="263" spans="1:8" x14ac:dyDescent="0.35">
      <c r="A263" s="96"/>
      <c r="B263" s="337"/>
      <c r="C263" s="337"/>
      <c r="D263" s="337"/>
      <c r="E263" s="337"/>
      <c r="F263" s="338" t="str">
        <f>IF(AND(B263&lt;&gt;"",E11&lt;&gt;""),B263*E11,"")</f>
        <v/>
      </c>
      <c r="G263" s="338"/>
      <c r="H263" s="35" t="str">
        <f t="shared" si="7"/>
        <v/>
      </c>
    </row>
    <row r="264" spans="1:8" x14ac:dyDescent="0.35">
      <c r="A264" s="96"/>
      <c r="B264" s="337"/>
      <c r="C264" s="337"/>
      <c r="D264" s="337"/>
      <c r="E264" s="337"/>
      <c r="F264" s="338" t="str">
        <f>IF(AND(B264&lt;&gt;"",E11&lt;&gt;""),B264*E11,"")</f>
        <v/>
      </c>
      <c r="G264" s="338"/>
      <c r="H264" s="35" t="str">
        <f t="shared" si="7"/>
        <v/>
      </c>
    </row>
    <row r="265" spans="1:8" x14ac:dyDescent="0.35">
      <c r="A265" s="96"/>
      <c r="B265" s="337"/>
      <c r="C265" s="337"/>
      <c r="D265" s="337"/>
      <c r="E265" s="337"/>
      <c r="F265" s="338" t="str">
        <f>IF(AND(B265&lt;&gt;"",E11&lt;&gt;""),B265*E11,"")</f>
        <v/>
      </c>
      <c r="G265" s="338"/>
      <c r="H265" s="35" t="str">
        <f t="shared" si="7"/>
        <v/>
      </c>
    </row>
    <row r="266" spans="1:8" x14ac:dyDescent="0.35">
      <c r="A266" s="96"/>
      <c r="B266" s="337"/>
      <c r="C266" s="337"/>
      <c r="D266" s="337"/>
      <c r="E266" s="337"/>
      <c r="F266" s="338" t="str">
        <f>IF(AND(B266&lt;&gt;"",E11&lt;&gt;""),B266*E11,"")</f>
        <v/>
      </c>
      <c r="G266" s="338"/>
      <c r="H266" s="35" t="str">
        <f t="shared" si="7"/>
        <v/>
      </c>
    </row>
    <row r="267" spans="1:8" x14ac:dyDescent="0.35">
      <c r="A267" s="96"/>
      <c r="B267" s="337"/>
      <c r="C267" s="337"/>
      <c r="D267" s="337"/>
      <c r="E267" s="337"/>
      <c r="F267" s="338" t="str">
        <f>IF(AND(B267&lt;&gt;"",E11&lt;&gt;""),B267*E11,"")</f>
        <v/>
      </c>
      <c r="G267" s="338"/>
      <c r="H267" s="35" t="str">
        <f t="shared" si="7"/>
        <v/>
      </c>
    </row>
    <row r="268" spans="1:8" x14ac:dyDescent="0.35">
      <c r="A268" s="96"/>
      <c r="B268" s="337"/>
      <c r="C268" s="337"/>
      <c r="D268" s="337"/>
      <c r="E268" s="337"/>
      <c r="F268" s="338" t="str">
        <f>IF(AND(B268&lt;&gt;"",E11&lt;&gt;""),B268*E11,"")</f>
        <v/>
      </c>
      <c r="G268" s="338"/>
      <c r="H268" s="35" t="str">
        <f t="shared" si="7"/>
        <v/>
      </c>
    </row>
    <row r="269" spans="1:8" x14ac:dyDescent="0.35">
      <c r="A269" s="70" t="s">
        <v>13</v>
      </c>
      <c r="B269" s="230" t="s">
        <v>81</v>
      </c>
      <c r="C269" s="230"/>
      <c r="D269" s="230"/>
      <c r="E269" s="230"/>
      <c r="F269" s="340" t="s">
        <v>45</v>
      </c>
      <c r="G269" s="340"/>
    </row>
    <row r="270" spans="1:8" x14ac:dyDescent="0.35">
      <c r="A270" s="96"/>
      <c r="B270" s="337"/>
      <c r="C270" s="337"/>
      <c r="D270" s="337"/>
      <c r="E270" s="337"/>
      <c r="F270" s="338" t="str">
        <f>IF(AND(B270&lt;&gt;"",E11&lt;&gt;""),B270*E11,"")</f>
        <v/>
      </c>
      <c r="G270" s="338"/>
      <c r="H270" s="35" t="str">
        <f t="shared" ref="H270:H300" si="8">IF(OR(ISNUMBER(B270),B270=""),"","Please input a valid number into reading")</f>
        <v/>
      </c>
    </row>
    <row r="271" spans="1:8" x14ac:dyDescent="0.35">
      <c r="A271" s="96"/>
      <c r="B271" s="337"/>
      <c r="C271" s="337"/>
      <c r="D271" s="337"/>
      <c r="E271" s="337"/>
      <c r="F271" s="338" t="str">
        <f>IF(AND(B271&lt;&gt;"",E11&lt;&gt;""),B271*E11,"")</f>
        <v/>
      </c>
      <c r="G271" s="338"/>
      <c r="H271" s="35" t="str">
        <f t="shared" si="8"/>
        <v/>
      </c>
    </row>
    <row r="272" spans="1:8" x14ac:dyDescent="0.35">
      <c r="A272" s="96"/>
      <c r="B272" s="337"/>
      <c r="C272" s="337"/>
      <c r="D272" s="337"/>
      <c r="E272" s="337"/>
      <c r="F272" s="338" t="str">
        <f>IF(AND(B272&lt;&gt;"",E11&lt;&gt;""),B272*E11,"")</f>
        <v/>
      </c>
      <c r="G272" s="338"/>
      <c r="H272" s="35" t="str">
        <f t="shared" si="8"/>
        <v/>
      </c>
    </row>
    <row r="273" spans="1:8" x14ac:dyDescent="0.35">
      <c r="A273" s="96"/>
      <c r="B273" s="337"/>
      <c r="C273" s="337"/>
      <c r="D273" s="337"/>
      <c r="E273" s="337"/>
      <c r="F273" s="338" t="str">
        <f>IF(AND(B273&lt;&gt;"",E11&lt;&gt;""),B273*E11,"")</f>
        <v/>
      </c>
      <c r="G273" s="338"/>
      <c r="H273" s="35" t="str">
        <f t="shared" si="8"/>
        <v/>
      </c>
    </row>
    <row r="274" spans="1:8" x14ac:dyDescent="0.35">
      <c r="A274" s="96"/>
      <c r="B274" s="337"/>
      <c r="C274" s="337"/>
      <c r="D274" s="337"/>
      <c r="E274" s="337"/>
      <c r="F274" s="338" t="str">
        <f>IF(AND(B274&lt;&gt;"",E11&lt;&gt;""),B274*E11,"")</f>
        <v/>
      </c>
      <c r="G274" s="338"/>
      <c r="H274" s="35" t="str">
        <f t="shared" si="8"/>
        <v/>
      </c>
    </row>
    <row r="275" spans="1:8" x14ac:dyDescent="0.35">
      <c r="A275" s="96"/>
      <c r="B275" s="337"/>
      <c r="C275" s="337"/>
      <c r="D275" s="337"/>
      <c r="E275" s="337"/>
      <c r="F275" s="338" t="str">
        <f>IF(AND(B275&lt;&gt;"",E11&lt;&gt;""),B275*E11,"")</f>
        <v/>
      </c>
      <c r="G275" s="338"/>
      <c r="H275" s="35" t="str">
        <f t="shared" si="8"/>
        <v/>
      </c>
    </row>
    <row r="276" spans="1:8" x14ac:dyDescent="0.35">
      <c r="A276" s="96"/>
      <c r="B276" s="337"/>
      <c r="C276" s="337"/>
      <c r="D276" s="337"/>
      <c r="E276" s="337"/>
      <c r="F276" s="338" t="str">
        <f>IF(AND(B276&lt;&gt;"",E11&lt;&gt;""),B276*E11,"")</f>
        <v/>
      </c>
      <c r="G276" s="338"/>
      <c r="H276" s="35" t="str">
        <f t="shared" si="8"/>
        <v/>
      </c>
    </row>
    <row r="277" spans="1:8" x14ac:dyDescent="0.35">
      <c r="A277" s="96"/>
      <c r="B277" s="337"/>
      <c r="C277" s="337"/>
      <c r="D277" s="337"/>
      <c r="E277" s="337"/>
      <c r="F277" s="338" t="str">
        <f>IF(AND(B277&lt;&gt;"",E11&lt;&gt;""),B277*E11,"")</f>
        <v/>
      </c>
      <c r="G277" s="338"/>
      <c r="H277" s="35" t="str">
        <f t="shared" si="8"/>
        <v/>
      </c>
    </row>
    <row r="278" spans="1:8" x14ac:dyDescent="0.35">
      <c r="A278" s="96"/>
      <c r="B278" s="337"/>
      <c r="C278" s="337"/>
      <c r="D278" s="337"/>
      <c r="E278" s="337"/>
      <c r="F278" s="338" t="str">
        <f>IF(AND(B278&lt;&gt;"",E11&lt;&gt;""),B278*E11,"")</f>
        <v/>
      </c>
      <c r="G278" s="338"/>
      <c r="H278" s="35" t="str">
        <f t="shared" si="8"/>
        <v/>
      </c>
    </row>
    <row r="279" spans="1:8" x14ac:dyDescent="0.35">
      <c r="A279" s="96"/>
      <c r="B279" s="337"/>
      <c r="C279" s="337"/>
      <c r="D279" s="337"/>
      <c r="E279" s="337"/>
      <c r="F279" s="338" t="str">
        <f>IF(AND(B279&lt;&gt;"",E11&lt;&gt;""),B279*E11,"")</f>
        <v/>
      </c>
      <c r="G279" s="338"/>
      <c r="H279" s="35" t="str">
        <f t="shared" si="8"/>
        <v/>
      </c>
    </row>
    <row r="280" spans="1:8" x14ac:dyDescent="0.35">
      <c r="A280" s="96"/>
      <c r="B280" s="337"/>
      <c r="C280" s="337"/>
      <c r="D280" s="337"/>
      <c r="E280" s="337"/>
      <c r="F280" s="338" t="str">
        <f>IF(AND(B280&lt;&gt;"",E11&lt;&gt;""),B280*E11,"")</f>
        <v/>
      </c>
      <c r="G280" s="338"/>
      <c r="H280" s="35" t="str">
        <f t="shared" si="8"/>
        <v/>
      </c>
    </row>
    <row r="281" spans="1:8" x14ac:dyDescent="0.35">
      <c r="A281" s="96"/>
      <c r="B281" s="337"/>
      <c r="C281" s="337"/>
      <c r="D281" s="337"/>
      <c r="E281" s="337"/>
      <c r="F281" s="338" t="str">
        <f>IF(AND(B281&lt;&gt;"",E11&lt;&gt;""),B281*E11,"")</f>
        <v/>
      </c>
      <c r="G281" s="338"/>
      <c r="H281" s="35" t="str">
        <f t="shared" si="8"/>
        <v/>
      </c>
    </row>
    <row r="282" spans="1:8" x14ac:dyDescent="0.35">
      <c r="A282" s="96"/>
      <c r="B282" s="337"/>
      <c r="C282" s="337"/>
      <c r="D282" s="337"/>
      <c r="E282" s="337"/>
      <c r="F282" s="338" t="str">
        <f>IF(AND(B282&lt;&gt;"",E11&lt;&gt;""),B282*E11,"")</f>
        <v/>
      </c>
      <c r="G282" s="338"/>
      <c r="H282" s="35" t="str">
        <f t="shared" si="8"/>
        <v/>
      </c>
    </row>
    <row r="283" spans="1:8" x14ac:dyDescent="0.35">
      <c r="A283" s="96"/>
      <c r="B283" s="337"/>
      <c r="C283" s="337"/>
      <c r="D283" s="337"/>
      <c r="E283" s="337"/>
      <c r="F283" s="338" t="str">
        <f>IF(AND(B283&lt;&gt;"",E11&lt;&gt;""),B283*E11,"")</f>
        <v/>
      </c>
      <c r="G283" s="338"/>
      <c r="H283" s="35" t="str">
        <f t="shared" si="8"/>
        <v/>
      </c>
    </row>
    <row r="284" spans="1:8" x14ac:dyDescent="0.35">
      <c r="A284" s="96"/>
      <c r="B284" s="337"/>
      <c r="C284" s="337"/>
      <c r="D284" s="337"/>
      <c r="E284" s="337"/>
      <c r="F284" s="338" t="str">
        <f>IF(AND(B284&lt;&gt;"",E11&lt;&gt;""),B284*E11,"")</f>
        <v/>
      </c>
      <c r="G284" s="338"/>
      <c r="H284" s="35" t="str">
        <f t="shared" si="8"/>
        <v/>
      </c>
    </row>
    <row r="285" spans="1:8" x14ac:dyDescent="0.35">
      <c r="A285" s="96"/>
      <c r="B285" s="337"/>
      <c r="C285" s="337"/>
      <c r="D285" s="337"/>
      <c r="E285" s="337"/>
      <c r="F285" s="338" t="str">
        <f>IF(AND(B285&lt;&gt;"",E11&lt;&gt;""),B285*E11,"")</f>
        <v/>
      </c>
      <c r="G285" s="338"/>
      <c r="H285" s="35" t="str">
        <f t="shared" si="8"/>
        <v/>
      </c>
    </row>
    <row r="286" spans="1:8" x14ac:dyDescent="0.35">
      <c r="A286" s="96"/>
      <c r="B286" s="337"/>
      <c r="C286" s="337"/>
      <c r="D286" s="337"/>
      <c r="E286" s="337"/>
      <c r="F286" s="338" t="str">
        <f>IF(AND(B286&lt;&gt;"",E11&lt;&gt;""),B286*E11,"")</f>
        <v/>
      </c>
      <c r="G286" s="338"/>
      <c r="H286" s="35" t="str">
        <f t="shared" si="8"/>
        <v/>
      </c>
    </row>
    <row r="287" spans="1:8" x14ac:dyDescent="0.35">
      <c r="A287" s="96"/>
      <c r="B287" s="337"/>
      <c r="C287" s="337"/>
      <c r="D287" s="337"/>
      <c r="E287" s="337"/>
      <c r="F287" s="338" t="str">
        <f>IF(AND(B287&lt;&gt;"",E11&lt;&gt;""),B287*E11,"")</f>
        <v/>
      </c>
      <c r="G287" s="338"/>
      <c r="H287" s="35" t="str">
        <f t="shared" si="8"/>
        <v/>
      </c>
    </row>
    <row r="288" spans="1:8" x14ac:dyDescent="0.35">
      <c r="A288" s="96"/>
      <c r="B288" s="337"/>
      <c r="C288" s="337"/>
      <c r="D288" s="337"/>
      <c r="E288" s="337"/>
      <c r="F288" s="338" t="str">
        <f>IF(AND(B288&lt;&gt;"",E11&lt;&gt;""),B288*E11,"")</f>
        <v/>
      </c>
      <c r="G288" s="338"/>
      <c r="H288" s="35" t="str">
        <f t="shared" si="8"/>
        <v/>
      </c>
    </row>
    <row r="289" spans="1:8" x14ac:dyDescent="0.35">
      <c r="A289" s="96"/>
      <c r="B289" s="337"/>
      <c r="C289" s="337"/>
      <c r="D289" s="337"/>
      <c r="E289" s="337"/>
      <c r="F289" s="338" t="str">
        <f>IF(AND(B289&lt;&gt;"",E11&lt;&gt;""),B289*E11,"")</f>
        <v/>
      </c>
      <c r="G289" s="338"/>
      <c r="H289" s="35" t="str">
        <f t="shared" si="8"/>
        <v/>
      </c>
    </row>
    <row r="290" spans="1:8" x14ac:dyDescent="0.35">
      <c r="A290" s="96"/>
      <c r="B290" s="337"/>
      <c r="C290" s="337"/>
      <c r="D290" s="337"/>
      <c r="E290" s="337"/>
      <c r="F290" s="338" t="str">
        <f>IF(AND(B290&lt;&gt;"",E11&lt;&gt;""),B290*E11,"")</f>
        <v/>
      </c>
      <c r="G290" s="338"/>
      <c r="H290" s="35" t="str">
        <f t="shared" si="8"/>
        <v/>
      </c>
    </row>
    <row r="291" spans="1:8" x14ac:dyDescent="0.35">
      <c r="A291" s="96"/>
      <c r="B291" s="337"/>
      <c r="C291" s="337"/>
      <c r="D291" s="337"/>
      <c r="E291" s="337"/>
      <c r="F291" s="338" t="str">
        <f>IF(AND(B291&lt;&gt;"",E11&lt;&gt;""),B291*E11,"")</f>
        <v/>
      </c>
      <c r="G291" s="338"/>
      <c r="H291" s="35" t="str">
        <f t="shared" si="8"/>
        <v/>
      </c>
    </row>
    <row r="292" spans="1:8" x14ac:dyDescent="0.35">
      <c r="A292" s="96"/>
      <c r="B292" s="337"/>
      <c r="C292" s="337"/>
      <c r="D292" s="337"/>
      <c r="E292" s="337"/>
      <c r="F292" s="338" t="str">
        <f>IF(AND(B292&lt;&gt;"",E11&lt;&gt;""),B292*E11,"")</f>
        <v/>
      </c>
      <c r="G292" s="338"/>
      <c r="H292" s="35" t="str">
        <f t="shared" si="8"/>
        <v/>
      </c>
    </row>
    <row r="293" spans="1:8" x14ac:dyDescent="0.35">
      <c r="A293" s="96"/>
      <c r="B293" s="337"/>
      <c r="C293" s="337"/>
      <c r="D293" s="337"/>
      <c r="E293" s="337"/>
      <c r="F293" s="338" t="str">
        <f>IF(AND(B293&lt;&gt;"",E11&lt;&gt;""),B293*E11,"")</f>
        <v/>
      </c>
      <c r="G293" s="338"/>
      <c r="H293" s="35" t="str">
        <f t="shared" si="8"/>
        <v/>
      </c>
    </row>
    <row r="294" spans="1:8" x14ac:dyDescent="0.35">
      <c r="A294" s="96"/>
      <c r="B294" s="337"/>
      <c r="C294" s="337"/>
      <c r="D294" s="337"/>
      <c r="E294" s="337"/>
      <c r="F294" s="338" t="str">
        <f>IF(AND(B294&lt;&gt;"",E11&lt;&gt;""),B294*E11,"")</f>
        <v/>
      </c>
      <c r="G294" s="338"/>
      <c r="H294" s="35" t="str">
        <f t="shared" si="8"/>
        <v/>
      </c>
    </row>
    <row r="295" spans="1:8" x14ac:dyDescent="0.35">
      <c r="A295" s="96"/>
      <c r="B295" s="337"/>
      <c r="C295" s="337"/>
      <c r="D295" s="337"/>
      <c r="E295" s="337"/>
      <c r="F295" s="338" t="str">
        <f>IF(AND(B295&lt;&gt;"",E11&lt;&gt;""),B295*E11,"")</f>
        <v/>
      </c>
      <c r="G295" s="338"/>
      <c r="H295" s="35" t="str">
        <f t="shared" si="8"/>
        <v/>
      </c>
    </row>
    <row r="296" spans="1:8" x14ac:dyDescent="0.35">
      <c r="A296" s="96"/>
      <c r="B296" s="337"/>
      <c r="C296" s="337"/>
      <c r="D296" s="337"/>
      <c r="E296" s="337"/>
      <c r="F296" s="338" t="str">
        <f>IF(AND(B296&lt;&gt;"",E11&lt;&gt;""),B296*E11,"")</f>
        <v/>
      </c>
      <c r="G296" s="338"/>
      <c r="H296" s="35" t="str">
        <f t="shared" si="8"/>
        <v/>
      </c>
    </row>
    <row r="297" spans="1:8" x14ac:dyDescent="0.35">
      <c r="A297" s="96"/>
      <c r="B297" s="337"/>
      <c r="C297" s="337"/>
      <c r="D297" s="337"/>
      <c r="E297" s="337"/>
      <c r="F297" s="338" t="str">
        <f>IF(AND(B297&lt;&gt;"",E11&lt;&gt;""),B297*E11,"")</f>
        <v/>
      </c>
      <c r="G297" s="338"/>
      <c r="H297" s="35" t="str">
        <f t="shared" si="8"/>
        <v/>
      </c>
    </row>
    <row r="298" spans="1:8" x14ac:dyDescent="0.35">
      <c r="A298" s="96"/>
      <c r="B298" s="337"/>
      <c r="C298" s="337"/>
      <c r="D298" s="337"/>
      <c r="E298" s="337"/>
      <c r="F298" s="338" t="str">
        <f>IF(AND(B298&lt;&gt;"",E11&lt;&gt;""),B298*E11,"")</f>
        <v/>
      </c>
      <c r="G298" s="338"/>
      <c r="H298" s="35" t="str">
        <f t="shared" si="8"/>
        <v/>
      </c>
    </row>
    <row r="299" spans="1:8" x14ac:dyDescent="0.35">
      <c r="A299" s="96"/>
      <c r="B299" s="337"/>
      <c r="C299" s="337"/>
      <c r="D299" s="337"/>
      <c r="E299" s="337"/>
      <c r="F299" s="338" t="str">
        <f>IF(AND(B299&lt;&gt;"",E11&lt;&gt;""),B299*E11,"")</f>
        <v/>
      </c>
      <c r="G299" s="338"/>
      <c r="H299" s="35" t="str">
        <f t="shared" si="8"/>
        <v/>
      </c>
    </row>
    <row r="300" spans="1:8" x14ac:dyDescent="0.35">
      <c r="A300" s="96"/>
      <c r="B300" s="337"/>
      <c r="C300" s="337"/>
      <c r="D300" s="337"/>
      <c r="E300" s="337"/>
      <c r="F300" s="338" t="str">
        <f>IF(AND(B300&lt;&gt;"",E11&lt;&gt;""),B300*E11,"")</f>
        <v/>
      </c>
      <c r="G300" s="338"/>
      <c r="H300" s="35" t="str">
        <f t="shared" si="8"/>
        <v/>
      </c>
    </row>
    <row r="301" spans="1:8" x14ac:dyDescent="0.35">
      <c r="A301" s="70" t="s">
        <v>14</v>
      </c>
      <c r="B301" s="230" t="s">
        <v>81</v>
      </c>
      <c r="C301" s="230"/>
      <c r="D301" s="230"/>
      <c r="E301" s="230"/>
      <c r="F301" s="340" t="s">
        <v>45</v>
      </c>
      <c r="G301" s="340"/>
    </row>
    <row r="302" spans="1:8" x14ac:dyDescent="0.35">
      <c r="A302" s="96"/>
      <c r="B302" s="337"/>
      <c r="C302" s="337"/>
      <c r="D302" s="337"/>
      <c r="E302" s="337"/>
      <c r="F302" s="338" t="str">
        <f>IF(AND(B302&lt;&gt;"",E11&lt;&gt;""),B302*E11,"")</f>
        <v/>
      </c>
      <c r="G302" s="338"/>
      <c r="H302" s="35" t="str">
        <f t="shared" ref="H302:H332" si="9">IF(OR(ISNUMBER(B302),B302=""),"","Please input a valid number into reading")</f>
        <v/>
      </c>
    </row>
    <row r="303" spans="1:8" x14ac:dyDescent="0.35">
      <c r="A303" s="96"/>
      <c r="B303" s="337"/>
      <c r="C303" s="337"/>
      <c r="D303" s="337"/>
      <c r="E303" s="337"/>
      <c r="F303" s="338" t="str">
        <f>IF(AND(B303&lt;&gt;"",E11&lt;&gt;""),B303*E11,"")</f>
        <v/>
      </c>
      <c r="G303" s="338"/>
      <c r="H303" s="35" t="str">
        <f t="shared" si="9"/>
        <v/>
      </c>
    </row>
    <row r="304" spans="1:8" x14ac:dyDescent="0.35">
      <c r="A304" s="96"/>
      <c r="B304" s="337"/>
      <c r="C304" s="337"/>
      <c r="D304" s="337"/>
      <c r="E304" s="337"/>
      <c r="F304" s="338" t="str">
        <f>IF(AND(B304&lt;&gt;"",E11&lt;&gt;""),B304*E11,"")</f>
        <v/>
      </c>
      <c r="G304" s="338"/>
      <c r="H304" s="35" t="str">
        <f t="shared" si="9"/>
        <v/>
      </c>
    </row>
    <row r="305" spans="1:8" x14ac:dyDescent="0.35">
      <c r="A305" s="96"/>
      <c r="B305" s="337"/>
      <c r="C305" s="337"/>
      <c r="D305" s="337"/>
      <c r="E305" s="337"/>
      <c r="F305" s="338" t="str">
        <f>IF(AND(B305&lt;&gt;"",E11&lt;&gt;""),B305*E11,"")</f>
        <v/>
      </c>
      <c r="G305" s="338"/>
      <c r="H305" s="35" t="str">
        <f t="shared" si="9"/>
        <v/>
      </c>
    </row>
    <row r="306" spans="1:8" x14ac:dyDescent="0.35">
      <c r="A306" s="96"/>
      <c r="B306" s="337"/>
      <c r="C306" s="337"/>
      <c r="D306" s="337"/>
      <c r="E306" s="337"/>
      <c r="F306" s="338" t="str">
        <f>IF(AND(B306&lt;&gt;"",E11&lt;&gt;""),B306*E11,"")</f>
        <v/>
      </c>
      <c r="G306" s="338"/>
      <c r="H306" s="35" t="str">
        <f t="shared" si="9"/>
        <v/>
      </c>
    </row>
    <row r="307" spans="1:8" x14ac:dyDescent="0.35">
      <c r="A307" s="96"/>
      <c r="B307" s="337"/>
      <c r="C307" s="337"/>
      <c r="D307" s="337"/>
      <c r="E307" s="337"/>
      <c r="F307" s="338" t="str">
        <f>IF(AND(B307&lt;&gt;"",E11&lt;&gt;""),B307*E11,"")</f>
        <v/>
      </c>
      <c r="G307" s="338"/>
      <c r="H307" s="35" t="str">
        <f t="shared" si="9"/>
        <v/>
      </c>
    </row>
    <row r="308" spans="1:8" x14ac:dyDescent="0.35">
      <c r="A308" s="96"/>
      <c r="B308" s="337"/>
      <c r="C308" s="337"/>
      <c r="D308" s="337"/>
      <c r="E308" s="337"/>
      <c r="F308" s="338" t="str">
        <f>IF(AND(B308&lt;&gt;"",E11&lt;&gt;""),B308*E11,"")</f>
        <v/>
      </c>
      <c r="G308" s="338"/>
      <c r="H308" s="35" t="str">
        <f t="shared" si="9"/>
        <v/>
      </c>
    </row>
    <row r="309" spans="1:8" x14ac:dyDescent="0.35">
      <c r="A309" s="96"/>
      <c r="B309" s="337"/>
      <c r="C309" s="337"/>
      <c r="D309" s="337"/>
      <c r="E309" s="337"/>
      <c r="F309" s="338" t="str">
        <f>IF(AND(B309&lt;&gt;"",E11&lt;&gt;""),B309*E11,"")</f>
        <v/>
      </c>
      <c r="G309" s="338"/>
      <c r="H309" s="35" t="str">
        <f t="shared" si="9"/>
        <v/>
      </c>
    </row>
    <row r="310" spans="1:8" x14ac:dyDescent="0.35">
      <c r="A310" s="96"/>
      <c r="B310" s="337"/>
      <c r="C310" s="337"/>
      <c r="D310" s="337"/>
      <c r="E310" s="337"/>
      <c r="F310" s="338" t="str">
        <f>IF(AND(B310&lt;&gt;"",E11&lt;&gt;""),B310*E11,"")</f>
        <v/>
      </c>
      <c r="G310" s="338"/>
      <c r="H310" s="35" t="str">
        <f t="shared" si="9"/>
        <v/>
      </c>
    </row>
    <row r="311" spans="1:8" x14ac:dyDescent="0.35">
      <c r="A311" s="96"/>
      <c r="B311" s="337"/>
      <c r="C311" s="337"/>
      <c r="D311" s="337"/>
      <c r="E311" s="337"/>
      <c r="F311" s="338" t="str">
        <f>IF(AND(B311&lt;&gt;"",E11&lt;&gt;""),B311*E11,"")</f>
        <v/>
      </c>
      <c r="G311" s="338"/>
      <c r="H311" s="35" t="str">
        <f t="shared" si="9"/>
        <v/>
      </c>
    </row>
    <row r="312" spans="1:8" x14ac:dyDescent="0.35">
      <c r="A312" s="96"/>
      <c r="B312" s="337"/>
      <c r="C312" s="337"/>
      <c r="D312" s="337"/>
      <c r="E312" s="337"/>
      <c r="F312" s="338" t="str">
        <f>IF(AND(B312&lt;&gt;"",E11&lt;&gt;""),B312*E11,"")</f>
        <v/>
      </c>
      <c r="G312" s="338"/>
      <c r="H312" s="35" t="str">
        <f t="shared" si="9"/>
        <v/>
      </c>
    </row>
    <row r="313" spans="1:8" x14ac:dyDescent="0.35">
      <c r="A313" s="96"/>
      <c r="B313" s="337"/>
      <c r="C313" s="337"/>
      <c r="D313" s="337"/>
      <c r="E313" s="337"/>
      <c r="F313" s="338" t="str">
        <f>IF(AND(B313&lt;&gt;"",E11&lt;&gt;""),B313*E11,"")</f>
        <v/>
      </c>
      <c r="G313" s="338"/>
      <c r="H313" s="35" t="str">
        <f t="shared" si="9"/>
        <v/>
      </c>
    </row>
    <row r="314" spans="1:8" x14ac:dyDescent="0.35">
      <c r="A314" s="96"/>
      <c r="B314" s="337"/>
      <c r="C314" s="337"/>
      <c r="D314" s="337"/>
      <c r="E314" s="337"/>
      <c r="F314" s="338" t="str">
        <f>IF(AND(B314&lt;&gt;"",E11&lt;&gt;""),B314*E11,"")</f>
        <v/>
      </c>
      <c r="G314" s="338"/>
      <c r="H314" s="35" t="str">
        <f t="shared" si="9"/>
        <v/>
      </c>
    </row>
    <row r="315" spans="1:8" x14ac:dyDescent="0.35">
      <c r="A315" s="96"/>
      <c r="B315" s="337"/>
      <c r="C315" s="337"/>
      <c r="D315" s="337"/>
      <c r="E315" s="337"/>
      <c r="F315" s="338" t="str">
        <f>IF(AND(B315&lt;&gt;"",E11&lt;&gt;""),B315*E11,"")</f>
        <v/>
      </c>
      <c r="G315" s="338"/>
      <c r="H315" s="35" t="str">
        <f t="shared" si="9"/>
        <v/>
      </c>
    </row>
    <row r="316" spans="1:8" x14ac:dyDescent="0.35">
      <c r="A316" s="96"/>
      <c r="B316" s="337"/>
      <c r="C316" s="337"/>
      <c r="D316" s="337"/>
      <c r="E316" s="337"/>
      <c r="F316" s="338" t="str">
        <f>IF(AND(B316&lt;&gt;"",E11&lt;&gt;""),B316*E11,"")</f>
        <v/>
      </c>
      <c r="G316" s="338"/>
      <c r="H316" s="35" t="str">
        <f t="shared" si="9"/>
        <v/>
      </c>
    </row>
    <row r="317" spans="1:8" x14ac:dyDescent="0.35">
      <c r="A317" s="96"/>
      <c r="B317" s="337"/>
      <c r="C317" s="337"/>
      <c r="D317" s="337"/>
      <c r="E317" s="337"/>
      <c r="F317" s="338" t="str">
        <f>IF(AND(B317&lt;&gt;"",E11&lt;&gt;""),B317*E11,"")</f>
        <v/>
      </c>
      <c r="G317" s="338"/>
      <c r="H317" s="35" t="str">
        <f t="shared" si="9"/>
        <v/>
      </c>
    </row>
    <row r="318" spans="1:8" x14ac:dyDescent="0.35">
      <c r="A318" s="96"/>
      <c r="B318" s="337"/>
      <c r="C318" s="337"/>
      <c r="D318" s="337"/>
      <c r="E318" s="337"/>
      <c r="F318" s="338" t="str">
        <f>IF(AND(B318&lt;&gt;"",E11&lt;&gt;""),B318*E11,"")</f>
        <v/>
      </c>
      <c r="G318" s="338"/>
      <c r="H318" s="35" t="str">
        <f t="shared" si="9"/>
        <v/>
      </c>
    </row>
    <row r="319" spans="1:8" x14ac:dyDescent="0.35">
      <c r="A319" s="96"/>
      <c r="B319" s="337"/>
      <c r="C319" s="337"/>
      <c r="D319" s="337"/>
      <c r="E319" s="337"/>
      <c r="F319" s="338" t="str">
        <f>IF(AND(B319&lt;&gt;"",E11&lt;&gt;""),B319*E11,"")</f>
        <v/>
      </c>
      <c r="G319" s="338"/>
      <c r="H319" s="35" t="str">
        <f t="shared" si="9"/>
        <v/>
      </c>
    </row>
    <row r="320" spans="1:8" x14ac:dyDescent="0.35">
      <c r="A320" s="96"/>
      <c r="B320" s="337"/>
      <c r="C320" s="337"/>
      <c r="D320" s="337"/>
      <c r="E320" s="337"/>
      <c r="F320" s="338" t="str">
        <f>IF(AND(B320&lt;&gt;"",E11&lt;&gt;""),B320*E11,"")</f>
        <v/>
      </c>
      <c r="G320" s="338"/>
      <c r="H320" s="35" t="str">
        <f t="shared" si="9"/>
        <v/>
      </c>
    </row>
    <row r="321" spans="1:8" x14ac:dyDescent="0.35">
      <c r="A321" s="96"/>
      <c r="B321" s="337"/>
      <c r="C321" s="337"/>
      <c r="D321" s="337"/>
      <c r="E321" s="337"/>
      <c r="F321" s="338" t="str">
        <f>IF(AND(B321&lt;&gt;"",E11&lt;&gt;""),B321*E11,"")</f>
        <v/>
      </c>
      <c r="G321" s="338"/>
      <c r="H321" s="35" t="str">
        <f t="shared" si="9"/>
        <v/>
      </c>
    </row>
    <row r="322" spans="1:8" x14ac:dyDescent="0.35">
      <c r="A322" s="96"/>
      <c r="B322" s="337"/>
      <c r="C322" s="337"/>
      <c r="D322" s="337"/>
      <c r="E322" s="337"/>
      <c r="F322" s="338" t="str">
        <f>IF(AND(B322&lt;&gt;"",E11&lt;&gt;""),B322*E11,"")</f>
        <v/>
      </c>
      <c r="G322" s="338"/>
      <c r="H322" s="35" t="str">
        <f t="shared" si="9"/>
        <v/>
      </c>
    </row>
    <row r="323" spans="1:8" x14ac:dyDescent="0.35">
      <c r="A323" s="96"/>
      <c r="B323" s="337"/>
      <c r="C323" s="337"/>
      <c r="D323" s="337"/>
      <c r="E323" s="337"/>
      <c r="F323" s="338" t="str">
        <f>IF(AND(B323&lt;&gt;"",E11&lt;&gt;""),B323*E11,"")</f>
        <v/>
      </c>
      <c r="G323" s="338"/>
      <c r="H323" s="35" t="str">
        <f t="shared" si="9"/>
        <v/>
      </c>
    </row>
    <row r="324" spans="1:8" x14ac:dyDescent="0.35">
      <c r="A324" s="96"/>
      <c r="B324" s="337"/>
      <c r="C324" s="337"/>
      <c r="D324" s="337"/>
      <c r="E324" s="337"/>
      <c r="F324" s="338" t="str">
        <f>IF(AND(B324&lt;&gt;"",E11&lt;&gt;""),B324*E11,"")</f>
        <v/>
      </c>
      <c r="G324" s="338"/>
      <c r="H324" s="35" t="str">
        <f t="shared" si="9"/>
        <v/>
      </c>
    </row>
    <row r="325" spans="1:8" x14ac:dyDescent="0.35">
      <c r="A325" s="96"/>
      <c r="B325" s="337"/>
      <c r="C325" s="337"/>
      <c r="D325" s="337"/>
      <c r="E325" s="337"/>
      <c r="F325" s="338" t="str">
        <f>IF(AND(B325&lt;&gt;"",E11&lt;&gt;""),B325*E11,"")</f>
        <v/>
      </c>
      <c r="G325" s="338"/>
      <c r="H325" s="35" t="str">
        <f t="shared" si="9"/>
        <v/>
      </c>
    </row>
    <row r="326" spans="1:8" x14ac:dyDescent="0.35">
      <c r="A326" s="96"/>
      <c r="B326" s="337"/>
      <c r="C326" s="337"/>
      <c r="D326" s="337"/>
      <c r="E326" s="337"/>
      <c r="F326" s="338" t="str">
        <f>IF(AND(B326&lt;&gt;"",E11&lt;&gt;""),B326*E11,"")</f>
        <v/>
      </c>
      <c r="G326" s="338"/>
      <c r="H326" s="35" t="str">
        <f t="shared" si="9"/>
        <v/>
      </c>
    </row>
    <row r="327" spans="1:8" x14ac:dyDescent="0.35">
      <c r="A327" s="96"/>
      <c r="B327" s="337"/>
      <c r="C327" s="337"/>
      <c r="D327" s="337"/>
      <c r="E327" s="337"/>
      <c r="F327" s="338" t="str">
        <f>IF(AND(B327&lt;&gt;"",E11&lt;&gt;""),B327*E11,"")</f>
        <v/>
      </c>
      <c r="G327" s="338"/>
      <c r="H327" s="35" t="str">
        <f t="shared" si="9"/>
        <v/>
      </c>
    </row>
    <row r="328" spans="1:8" x14ac:dyDescent="0.35">
      <c r="A328" s="96"/>
      <c r="B328" s="337"/>
      <c r="C328" s="337"/>
      <c r="D328" s="337"/>
      <c r="E328" s="337"/>
      <c r="F328" s="338" t="str">
        <f>IF(AND(B328&lt;&gt;"",E11&lt;&gt;""),B328*E11,"")</f>
        <v/>
      </c>
      <c r="G328" s="338"/>
      <c r="H328" s="35" t="str">
        <f t="shared" si="9"/>
        <v/>
      </c>
    </row>
    <row r="329" spans="1:8" x14ac:dyDescent="0.35">
      <c r="A329" s="96"/>
      <c r="B329" s="337"/>
      <c r="C329" s="337"/>
      <c r="D329" s="337"/>
      <c r="E329" s="337"/>
      <c r="F329" s="338" t="str">
        <f>IF(AND(B329&lt;&gt;"",E11&lt;&gt;""),B329*E11,"")</f>
        <v/>
      </c>
      <c r="G329" s="338"/>
      <c r="H329" s="35" t="str">
        <f t="shared" si="9"/>
        <v/>
      </c>
    </row>
    <row r="330" spans="1:8" x14ac:dyDescent="0.35">
      <c r="A330" s="96"/>
      <c r="B330" s="337"/>
      <c r="C330" s="337"/>
      <c r="D330" s="337"/>
      <c r="E330" s="337"/>
      <c r="F330" s="338" t="str">
        <f>IF(AND(B330&lt;&gt;"",E11&lt;&gt;""),B330*E11,"")</f>
        <v/>
      </c>
      <c r="G330" s="338"/>
      <c r="H330" s="35" t="str">
        <f t="shared" si="9"/>
        <v/>
      </c>
    </row>
    <row r="331" spans="1:8" x14ac:dyDescent="0.35">
      <c r="A331" s="96"/>
      <c r="B331" s="337"/>
      <c r="C331" s="337"/>
      <c r="D331" s="337"/>
      <c r="E331" s="337"/>
      <c r="F331" s="338" t="str">
        <f>IF(AND(B331&lt;&gt;"",E11&lt;&gt;""),B331*E11,"")</f>
        <v/>
      </c>
      <c r="G331" s="338"/>
      <c r="H331" s="35" t="str">
        <f t="shared" si="9"/>
        <v/>
      </c>
    </row>
    <row r="332" spans="1:8" x14ac:dyDescent="0.35">
      <c r="A332" s="96"/>
      <c r="B332" s="337"/>
      <c r="C332" s="337"/>
      <c r="D332" s="337"/>
      <c r="E332" s="337"/>
      <c r="F332" s="338" t="str">
        <f>IF(AND(B332&lt;&gt;"",E11&lt;&gt;""),B332*E11,"")</f>
        <v/>
      </c>
      <c r="G332" s="338"/>
      <c r="H332" s="35" t="str">
        <f t="shared" si="9"/>
        <v/>
      </c>
    </row>
    <row r="333" spans="1:8" x14ac:dyDescent="0.35">
      <c r="A333" s="70" t="s">
        <v>15</v>
      </c>
      <c r="B333" s="230" t="s">
        <v>81</v>
      </c>
      <c r="C333" s="230"/>
      <c r="D333" s="230"/>
      <c r="E333" s="230"/>
      <c r="F333" s="340" t="s">
        <v>45</v>
      </c>
      <c r="G333" s="340"/>
    </row>
    <row r="334" spans="1:8" x14ac:dyDescent="0.35">
      <c r="A334" s="96"/>
      <c r="B334" s="337"/>
      <c r="C334" s="337"/>
      <c r="D334" s="337"/>
      <c r="E334" s="337"/>
      <c r="F334" s="338" t="str">
        <f>IF(AND(B334&lt;&gt;"",E11&lt;&gt;""),B334*E11,"")</f>
        <v/>
      </c>
      <c r="G334" s="338"/>
      <c r="H334" s="35" t="str">
        <f t="shared" ref="H334:H364" si="10">IF(OR(ISNUMBER(B334),B334=""),"","Please input a valid number into reading")</f>
        <v/>
      </c>
    </row>
    <row r="335" spans="1:8" x14ac:dyDescent="0.35">
      <c r="A335" s="96"/>
      <c r="B335" s="337"/>
      <c r="C335" s="337"/>
      <c r="D335" s="337"/>
      <c r="E335" s="337"/>
      <c r="F335" s="338" t="str">
        <f>IF(AND(B335&lt;&gt;"",E11&lt;&gt;""),B335*E11,"")</f>
        <v/>
      </c>
      <c r="G335" s="338"/>
      <c r="H335" s="35" t="str">
        <f t="shared" si="10"/>
        <v/>
      </c>
    </row>
    <row r="336" spans="1:8" x14ac:dyDescent="0.35">
      <c r="A336" s="96"/>
      <c r="B336" s="337"/>
      <c r="C336" s="337"/>
      <c r="D336" s="337"/>
      <c r="E336" s="337"/>
      <c r="F336" s="338" t="str">
        <f>IF(AND(B336&lt;&gt;"",E11&lt;&gt;""),B336*E11,"")</f>
        <v/>
      </c>
      <c r="G336" s="338"/>
      <c r="H336" s="35" t="str">
        <f t="shared" si="10"/>
        <v/>
      </c>
    </row>
    <row r="337" spans="1:8" x14ac:dyDescent="0.35">
      <c r="A337" s="96"/>
      <c r="B337" s="337"/>
      <c r="C337" s="337"/>
      <c r="D337" s="337"/>
      <c r="E337" s="337"/>
      <c r="F337" s="338" t="str">
        <f>IF(AND(B337&lt;&gt;"",E11&lt;&gt;""),B337*E11,"")</f>
        <v/>
      </c>
      <c r="G337" s="338"/>
      <c r="H337" s="35" t="str">
        <f t="shared" si="10"/>
        <v/>
      </c>
    </row>
    <row r="338" spans="1:8" x14ac:dyDescent="0.35">
      <c r="A338" s="96"/>
      <c r="B338" s="337"/>
      <c r="C338" s="337"/>
      <c r="D338" s="337"/>
      <c r="E338" s="337"/>
      <c r="F338" s="338" t="str">
        <f>IF(AND(B338&lt;&gt;"",E11&lt;&gt;""),B338*E11,"")</f>
        <v/>
      </c>
      <c r="G338" s="338"/>
      <c r="H338" s="35" t="str">
        <f t="shared" si="10"/>
        <v/>
      </c>
    </row>
    <row r="339" spans="1:8" x14ac:dyDescent="0.35">
      <c r="A339" s="96"/>
      <c r="B339" s="337"/>
      <c r="C339" s="337"/>
      <c r="D339" s="337"/>
      <c r="E339" s="337"/>
      <c r="F339" s="338" t="str">
        <f>IF(AND(B339&lt;&gt;"",E11&lt;&gt;""),B339*E11,"")</f>
        <v/>
      </c>
      <c r="G339" s="338"/>
      <c r="H339" s="35" t="str">
        <f t="shared" si="10"/>
        <v/>
      </c>
    </row>
    <row r="340" spans="1:8" x14ac:dyDescent="0.35">
      <c r="A340" s="96"/>
      <c r="B340" s="337"/>
      <c r="C340" s="337"/>
      <c r="D340" s="337"/>
      <c r="E340" s="337"/>
      <c r="F340" s="338" t="str">
        <f>IF(AND(B340&lt;&gt;"",E11&lt;&gt;""),B340*E11,"")</f>
        <v/>
      </c>
      <c r="G340" s="338"/>
      <c r="H340" s="35" t="str">
        <f t="shared" si="10"/>
        <v/>
      </c>
    </row>
    <row r="341" spans="1:8" x14ac:dyDescent="0.35">
      <c r="A341" s="96"/>
      <c r="B341" s="337"/>
      <c r="C341" s="337"/>
      <c r="D341" s="337"/>
      <c r="E341" s="337"/>
      <c r="F341" s="338" t="str">
        <f>IF(AND(B341&lt;&gt;"",E11&lt;&gt;""),B341*E11,"")</f>
        <v/>
      </c>
      <c r="G341" s="338"/>
      <c r="H341" s="35" t="str">
        <f t="shared" si="10"/>
        <v/>
      </c>
    </row>
    <row r="342" spans="1:8" x14ac:dyDescent="0.35">
      <c r="A342" s="96"/>
      <c r="B342" s="337"/>
      <c r="C342" s="337"/>
      <c r="D342" s="337"/>
      <c r="E342" s="337"/>
      <c r="F342" s="338" t="str">
        <f>IF(AND(B342&lt;&gt;"",E11&lt;&gt;""),B342*E11,"")</f>
        <v/>
      </c>
      <c r="G342" s="338"/>
      <c r="H342" s="35" t="str">
        <f t="shared" si="10"/>
        <v/>
      </c>
    </row>
    <row r="343" spans="1:8" x14ac:dyDescent="0.35">
      <c r="A343" s="96"/>
      <c r="B343" s="337"/>
      <c r="C343" s="337"/>
      <c r="D343" s="337"/>
      <c r="E343" s="337"/>
      <c r="F343" s="338" t="str">
        <f>IF(AND(B343&lt;&gt;"",E11&lt;&gt;""),B343*E11,"")</f>
        <v/>
      </c>
      <c r="G343" s="338"/>
      <c r="H343" s="35" t="str">
        <f t="shared" si="10"/>
        <v/>
      </c>
    </row>
    <row r="344" spans="1:8" x14ac:dyDescent="0.35">
      <c r="A344" s="96"/>
      <c r="B344" s="337"/>
      <c r="C344" s="337"/>
      <c r="D344" s="337"/>
      <c r="E344" s="337"/>
      <c r="F344" s="338" t="str">
        <f>IF(AND(B344&lt;&gt;"",E11&lt;&gt;""),B344*E11,"")</f>
        <v/>
      </c>
      <c r="G344" s="338"/>
      <c r="H344" s="35" t="str">
        <f t="shared" si="10"/>
        <v/>
      </c>
    </row>
    <row r="345" spans="1:8" x14ac:dyDescent="0.35">
      <c r="A345" s="96"/>
      <c r="B345" s="337"/>
      <c r="C345" s="337"/>
      <c r="D345" s="337"/>
      <c r="E345" s="337"/>
      <c r="F345" s="338" t="str">
        <f>IF(AND(B345&lt;&gt;"",E11&lt;&gt;""),B345*E11,"")</f>
        <v/>
      </c>
      <c r="G345" s="338"/>
      <c r="H345" s="35" t="str">
        <f t="shared" si="10"/>
        <v/>
      </c>
    </row>
    <row r="346" spans="1:8" x14ac:dyDescent="0.35">
      <c r="A346" s="96"/>
      <c r="B346" s="337"/>
      <c r="C346" s="337"/>
      <c r="D346" s="337"/>
      <c r="E346" s="337"/>
      <c r="F346" s="338" t="str">
        <f>IF(AND(B346&lt;&gt;"",E11&lt;&gt;""),B346*E11,"")</f>
        <v/>
      </c>
      <c r="G346" s="338"/>
      <c r="H346" s="35" t="str">
        <f t="shared" si="10"/>
        <v/>
      </c>
    </row>
    <row r="347" spans="1:8" x14ac:dyDescent="0.35">
      <c r="A347" s="96"/>
      <c r="B347" s="337"/>
      <c r="C347" s="337"/>
      <c r="D347" s="337"/>
      <c r="E347" s="337"/>
      <c r="F347" s="338" t="str">
        <f>IF(AND(B347&lt;&gt;"",E11&lt;&gt;""),B347*E11,"")</f>
        <v/>
      </c>
      <c r="G347" s="338"/>
      <c r="H347" s="35" t="str">
        <f t="shared" si="10"/>
        <v/>
      </c>
    </row>
    <row r="348" spans="1:8" x14ac:dyDescent="0.35">
      <c r="A348" s="96"/>
      <c r="B348" s="337"/>
      <c r="C348" s="337"/>
      <c r="D348" s="337"/>
      <c r="E348" s="337"/>
      <c r="F348" s="338" t="str">
        <f>IF(AND(B348&lt;&gt;"",E11&lt;&gt;""),B348*E11,"")</f>
        <v/>
      </c>
      <c r="G348" s="338"/>
      <c r="H348" s="35" t="str">
        <f t="shared" si="10"/>
        <v/>
      </c>
    </row>
    <row r="349" spans="1:8" x14ac:dyDescent="0.35">
      <c r="A349" s="96"/>
      <c r="B349" s="337"/>
      <c r="C349" s="337"/>
      <c r="D349" s="337"/>
      <c r="E349" s="337"/>
      <c r="F349" s="338" t="str">
        <f>IF(AND(B349&lt;&gt;"",E11&lt;&gt;""),B349*E11,"")</f>
        <v/>
      </c>
      <c r="G349" s="338"/>
      <c r="H349" s="35" t="str">
        <f t="shared" si="10"/>
        <v/>
      </c>
    </row>
    <row r="350" spans="1:8" x14ac:dyDescent="0.35">
      <c r="A350" s="96"/>
      <c r="B350" s="337"/>
      <c r="C350" s="337"/>
      <c r="D350" s="337"/>
      <c r="E350" s="337"/>
      <c r="F350" s="338" t="str">
        <f>IF(AND(B350&lt;&gt;"",E11&lt;&gt;""),B350*E11,"")</f>
        <v/>
      </c>
      <c r="G350" s="338"/>
      <c r="H350" s="35" t="str">
        <f t="shared" si="10"/>
        <v/>
      </c>
    </row>
    <row r="351" spans="1:8" x14ac:dyDescent="0.35">
      <c r="A351" s="96"/>
      <c r="B351" s="337"/>
      <c r="C351" s="337"/>
      <c r="D351" s="337"/>
      <c r="E351" s="337"/>
      <c r="F351" s="338" t="str">
        <f>IF(AND(B351&lt;&gt;"",E11&lt;&gt;""),B351*E11,"")</f>
        <v/>
      </c>
      <c r="G351" s="338"/>
      <c r="H351" s="35" t="str">
        <f t="shared" si="10"/>
        <v/>
      </c>
    </row>
    <row r="352" spans="1:8" x14ac:dyDescent="0.35">
      <c r="A352" s="96"/>
      <c r="B352" s="337"/>
      <c r="C352" s="337"/>
      <c r="D352" s="337"/>
      <c r="E352" s="337"/>
      <c r="F352" s="338" t="str">
        <f>IF(AND(B352&lt;&gt;"",E11&lt;&gt;""),B352*E11,"")</f>
        <v/>
      </c>
      <c r="G352" s="338"/>
      <c r="H352" s="35" t="str">
        <f t="shared" si="10"/>
        <v/>
      </c>
    </row>
    <row r="353" spans="1:8" x14ac:dyDescent="0.35">
      <c r="A353" s="96"/>
      <c r="B353" s="337"/>
      <c r="C353" s="337"/>
      <c r="D353" s="337"/>
      <c r="E353" s="337"/>
      <c r="F353" s="338" t="str">
        <f>IF(AND(B353&lt;&gt;"",E11&lt;&gt;""),B353*E11,"")</f>
        <v/>
      </c>
      <c r="G353" s="338"/>
      <c r="H353" s="35" t="str">
        <f t="shared" si="10"/>
        <v/>
      </c>
    </row>
    <row r="354" spans="1:8" x14ac:dyDescent="0.35">
      <c r="A354" s="96"/>
      <c r="B354" s="337"/>
      <c r="C354" s="337"/>
      <c r="D354" s="337"/>
      <c r="E354" s="337"/>
      <c r="F354" s="338" t="str">
        <f>IF(AND(B354&lt;&gt;"",E11&lt;&gt;""),B354*E11,"")</f>
        <v/>
      </c>
      <c r="G354" s="338"/>
      <c r="H354" s="35" t="str">
        <f t="shared" si="10"/>
        <v/>
      </c>
    </row>
    <row r="355" spans="1:8" x14ac:dyDescent="0.35">
      <c r="A355" s="96"/>
      <c r="B355" s="337"/>
      <c r="C355" s="337"/>
      <c r="D355" s="337"/>
      <c r="E355" s="337"/>
      <c r="F355" s="338" t="str">
        <f>IF(AND(B355&lt;&gt;"",E11&lt;&gt;""),B355*E11,"")</f>
        <v/>
      </c>
      <c r="G355" s="338"/>
      <c r="H355" s="35" t="str">
        <f t="shared" si="10"/>
        <v/>
      </c>
    </row>
    <row r="356" spans="1:8" x14ac:dyDescent="0.35">
      <c r="A356" s="96"/>
      <c r="B356" s="337"/>
      <c r="C356" s="337"/>
      <c r="D356" s="337"/>
      <c r="E356" s="337"/>
      <c r="F356" s="338" t="str">
        <f>IF(AND(B356&lt;&gt;"",E11&lt;&gt;""),B356*E11,"")</f>
        <v/>
      </c>
      <c r="G356" s="338"/>
      <c r="H356" s="35" t="str">
        <f t="shared" si="10"/>
        <v/>
      </c>
    </row>
    <row r="357" spans="1:8" x14ac:dyDescent="0.35">
      <c r="A357" s="96"/>
      <c r="B357" s="337"/>
      <c r="C357" s="337"/>
      <c r="D357" s="337"/>
      <c r="E357" s="337"/>
      <c r="F357" s="338" t="str">
        <f>IF(AND(B357&lt;&gt;"",E11&lt;&gt;""),B357*E11,"")</f>
        <v/>
      </c>
      <c r="G357" s="338"/>
      <c r="H357" s="35" t="str">
        <f t="shared" si="10"/>
        <v/>
      </c>
    </row>
    <row r="358" spans="1:8" x14ac:dyDescent="0.35">
      <c r="A358" s="96"/>
      <c r="B358" s="337"/>
      <c r="C358" s="337"/>
      <c r="D358" s="337"/>
      <c r="E358" s="337"/>
      <c r="F358" s="338" t="str">
        <f>IF(AND(B358&lt;&gt;"",E11&lt;&gt;""),B358*E11,"")</f>
        <v/>
      </c>
      <c r="G358" s="338"/>
      <c r="H358" s="35" t="str">
        <f t="shared" si="10"/>
        <v/>
      </c>
    </row>
    <row r="359" spans="1:8" x14ac:dyDescent="0.35">
      <c r="A359" s="96"/>
      <c r="B359" s="337"/>
      <c r="C359" s="337"/>
      <c r="D359" s="337"/>
      <c r="E359" s="337"/>
      <c r="F359" s="338" t="str">
        <f>IF(AND(B359&lt;&gt;"",E11&lt;&gt;""),B359*E11,"")</f>
        <v/>
      </c>
      <c r="G359" s="338"/>
      <c r="H359" s="35" t="str">
        <f t="shared" si="10"/>
        <v/>
      </c>
    </row>
    <row r="360" spans="1:8" x14ac:dyDescent="0.35">
      <c r="A360" s="96"/>
      <c r="B360" s="337"/>
      <c r="C360" s="337"/>
      <c r="D360" s="337"/>
      <c r="E360" s="337"/>
      <c r="F360" s="338" t="str">
        <f>IF(AND(B360&lt;&gt;"",E11&lt;&gt;""),B360*E11,"")</f>
        <v/>
      </c>
      <c r="G360" s="338"/>
      <c r="H360" s="35" t="str">
        <f t="shared" si="10"/>
        <v/>
      </c>
    </row>
    <row r="361" spans="1:8" x14ac:dyDescent="0.35">
      <c r="A361" s="96"/>
      <c r="B361" s="337"/>
      <c r="C361" s="337"/>
      <c r="D361" s="337"/>
      <c r="E361" s="337"/>
      <c r="F361" s="338" t="str">
        <f>IF(AND(B361&lt;&gt;"",E11&lt;&gt;""),B361*E11,"")</f>
        <v/>
      </c>
      <c r="G361" s="338"/>
      <c r="H361" s="35" t="str">
        <f t="shared" si="10"/>
        <v/>
      </c>
    </row>
    <row r="362" spans="1:8" x14ac:dyDescent="0.35">
      <c r="A362" s="96"/>
      <c r="B362" s="337"/>
      <c r="C362" s="337"/>
      <c r="D362" s="337"/>
      <c r="E362" s="337"/>
      <c r="F362" s="338" t="str">
        <f>IF(AND(B362&lt;&gt;"",E11&lt;&gt;""),B362*E11,"")</f>
        <v/>
      </c>
      <c r="G362" s="338"/>
      <c r="H362" s="35" t="str">
        <f t="shared" si="10"/>
        <v/>
      </c>
    </row>
    <row r="363" spans="1:8" x14ac:dyDescent="0.35">
      <c r="A363" s="96"/>
      <c r="B363" s="337"/>
      <c r="C363" s="337"/>
      <c r="D363" s="337"/>
      <c r="E363" s="337"/>
      <c r="F363" s="338" t="str">
        <f>IF(AND(B363&lt;&gt;"",E11&lt;&gt;""),B363*E11,"")</f>
        <v/>
      </c>
      <c r="G363" s="338"/>
      <c r="H363" s="35" t="str">
        <f t="shared" si="10"/>
        <v/>
      </c>
    </row>
    <row r="364" spans="1:8" x14ac:dyDescent="0.35">
      <c r="A364" s="96"/>
      <c r="B364" s="337"/>
      <c r="C364" s="337"/>
      <c r="D364" s="337"/>
      <c r="E364" s="337"/>
      <c r="F364" s="338" t="str">
        <f>IF(AND(B364&lt;&gt;"",E11&lt;&gt;""),B364*E11,"")</f>
        <v/>
      </c>
      <c r="G364" s="338"/>
      <c r="H364" s="35" t="str">
        <f t="shared" si="10"/>
        <v/>
      </c>
    </row>
    <row r="365" spans="1:8" x14ac:dyDescent="0.35">
      <c r="A365" s="70" t="s">
        <v>16</v>
      </c>
      <c r="B365" s="230" t="s">
        <v>81</v>
      </c>
      <c r="C365" s="230"/>
      <c r="D365" s="230"/>
      <c r="E365" s="230"/>
      <c r="F365" s="340" t="s">
        <v>45</v>
      </c>
      <c r="G365" s="340"/>
    </row>
    <row r="366" spans="1:8" x14ac:dyDescent="0.35">
      <c r="A366" s="96"/>
      <c r="B366" s="337"/>
      <c r="C366" s="337"/>
      <c r="D366" s="337"/>
      <c r="E366" s="337"/>
      <c r="F366" s="338" t="str">
        <f>IF(AND(B366&lt;&gt;"",E11&lt;&gt;""),B366*E11,"")</f>
        <v/>
      </c>
      <c r="G366" s="338"/>
      <c r="H366" s="35" t="str">
        <f t="shared" ref="H366:H396" si="11">IF(OR(ISNUMBER(B366),B366=""),"","Please input a valid number into reading")</f>
        <v/>
      </c>
    </row>
    <row r="367" spans="1:8" x14ac:dyDescent="0.35">
      <c r="A367" s="96"/>
      <c r="B367" s="337"/>
      <c r="C367" s="337"/>
      <c r="D367" s="337"/>
      <c r="E367" s="337"/>
      <c r="F367" s="338" t="str">
        <f>IF(AND(B367&lt;&gt;"",E11&lt;&gt;""),B367*E11,"")</f>
        <v/>
      </c>
      <c r="G367" s="338"/>
      <c r="H367" s="35" t="str">
        <f t="shared" si="11"/>
        <v/>
      </c>
    </row>
    <row r="368" spans="1:8" x14ac:dyDescent="0.35">
      <c r="A368" s="96"/>
      <c r="B368" s="337"/>
      <c r="C368" s="337"/>
      <c r="D368" s="337"/>
      <c r="E368" s="337"/>
      <c r="F368" s="338" t="str">
        <f>IF(AND(B368&lt;&gt;"",E11&lt;&gt;""),B368*E11,"")</f>
        <v/>
      </c>
      <c r="G368" s="338"/>
      <c r="H368" s="35" t="str">
        <f t="shared" si="11"/>
        <v/>
      </c>
    </row>
    <row r="369" spans="1:8" x14ac:dyDescent="0.35">
      <c r="A369" s="96"/>
      <c r="B369" s="337"/>
      <c r="C369" s="337"/>
      <c r="D369" s="337"/>
      <c r="E369" s="337"/>
      <c r="F369" s="338" t="str">
        <f>IF(AND(B369&lt;&gt;"",E11&lt;&gt;""),B369*E11,"")</f>
        <v/>
      </c>
      <c r="G369" s="338"/>
      <c r="H369" s="35" t="str">
        <f t="shared" si="11"/>
        <v/>
      </c>
    </row>
    <row r="370" spans="1:8" x14ac:dyDescent="0.35">
      <c r="A370" s="96"/>
      <c r="B370" s="337"/>
      <c r="C370" s="337"/>
      <c r="D370" s="337"/>
      <c r="E370" s="337"/>
      <c r="F370" s="338" t="str">
        <f>IF(AND(B370&lt;&gt;"",E11&lt;&gt;""),B370*E11,"")</f>
        <v/>
      </c>
      <c r="G370" s="338"/>
      <c r="H370" s="35" t="str">
        <f t="shared" si="11"/>
        <v/>
      </c>
    </row>
    <row r="371" spans="1:8" x14ac:dyDescent="0.35">
      <c r="A371" s="96"/>
      <c r="B371" s="337"/>
      <c r="C371" s="337"/>
      <c r="D371" s="337"/>
      <c r="E371" s="337"/>
      <c r="F371" s="338" t="str">
        <f>IF(AND(B371&lt;&gt;"",E11&lt;&gt;""),B371*E11,"")</f>
        <v/>
      </c>
      <c r="G371" s="338"/>
      <c r="H371" s="35" t="str">
        <f t="shared" si="11"/>
        <v/>
      </c>
    </row>
    <row r="372" spans="1:8" x14ac:dyDescent="0.35">
      <c r="A372" s="96"/>
      <c r="B372" s="337"/>
      <c r="C372" s="337"/>
      <c r="D372" s="337"/>
      <c r="E372" s="337"/>
      <c r="F372" s="338" t="str">
        <f>IF(AND(B372&lt;&gt;"",E11&lt;&gt;""),B372*E11,"")</f>
        <v/>
      </c>
      <c r="G372" s="338"/>
      <c r="H372" s="35" t="str">
        <f t="shared" si="11"/>
        <v/>
      </c>
    </row>
    <row r="373" spans="1:8" x14ac:dyDescent="0.35">
      <c r="A373" s="96"/>
      <c r="B373" s="337"/>
      <c r="C373" s="337"/>
      <c r="D373" s="337"/>
      <c r="E373" s="337"/>
      <c r="F373" s="338" t="str">
        <f>IF(AND(B373&lt;&gt;"",E11&lt;&gt;""),B373*E11,"")</f>
        <v/>
      </c>
      <c r="G373" s="338"/>
      <c r="H373" s="35" t="str">
        <f t="shared" si="11"/>
        <v/>
      </c>
    </row>
    <row r="374" spans="1:8" x14ac:dyDescent="0.35">
      <c r="A374" s="96"/>
      <c r="B374" s="337"/>
      <c r="C374" s="337"/>
      <c r="D374" s="337"/>
      <c r="E374" s="337"/>
      <c r="F374" s="338" t="str">
        <f>IF(AND(B374&lt;&gt;"",E11&lt;&gt;""),B374*E11,"")</f>
        <v/>
      </c>
      <c r="G374" s="338"/>
      <c r="H374" s="35" t="str">
        <f t="shared" si="11"/>
        <v/>
      </c>
    </row>
    <row r="375" spans="1:8" x14ac:dyDescent="0.35">
      <c r="A375" s="96"/>
      <c r="B375" s="337"/>
      <c r="C375" s="337"/>
      <c r="D375" s="337"/>
      <c r="E375" s="337"/>
      <c r="F375" s="338" t="str">
        <f>IF(AND(B375&lt;&gt;"",E11&lt;&gt;""),B375*E11,"")</f>
        <v/>
      </c>
      <c r="G375" s="338"/>
      <c r="H375" s="35" t="str">
        <f t="shared" si="11"/>
        <v/>
      </c>
    </row>
    <row r="376" spans="1:8" x14ac:dyDescent="0.35">
      <c r="A376" s="96"/>
      <c r="B376" s="337"/>
      <c r="C376" s="337"/>
      <c r="D376" s="337"/>
      <c r="E376" s="337"/>
      <c r="F376" s="338" t="str">
        <f>IF(AND(B376&lt;&gt;"",E11&lt;&gt;""),B376*E11,"")</f>
        <v/>
      </c>
      <c r="G376" s="338"/>
      <c r="H376" s="35" t="str">
        <f t="shared" si="11"/>
        <v/>
      </c>
    </row>
    <row r="377" spans="1:8" x14ac:dyDescent="0.35">
      <c r="A377" s="96"/>
      <c r="B377" s="337"/>
      <c r="C377" s="337"/>
      <c r="D377" s="337"/>
      <c r="E377" s="337"/>
      <c r="F377" s="338" t="str">
        <f>IF(AND(B377&lt;&gt;"",E11&lt;&gt;""),B377*E11,"")</f>
        <v/>
      </c>
      <c r="G377" s="338"/>
      <c r="H377" s="35" t="str">
        <f t="shared" si="11"/>
        <v/>
      </c>
    </row>
    <row r="378" spans="1:8" x14ac:dyDescent="0.35">
      <c r="A378" s="96"/>
      <c r="B378" s="337"/>
      <c r="C378" s="337"/>
      <c r="D378" s="337"/>
      <c r="E378" s="337"/>
      <c r="F378" s="338" t="str">
        <f>IF(AND(B378&lt;&gt;"",E11&lt;&gt;""),B378*E11,"")</f>
        <v/>
      </c>
      <c r="G378" s="338"/>
      <c r="H378" s="35" t="str">
        <f t="shared" si="11"/>
        <v/>
      </c>
    </row>
    <row r="379" spans="1:8" x14ac:dyDescent="0.35">
      <c r="A379" s="96"/>
      <c r="B379" s="337"/>
      <c r="C379" s="337"/>
      <c r="D379" s="337"/>
      <c r="E379" s="337"/>
      <c r="F379" s="338" t="str">
        <f>IF(AND(B379&lt;&gt;"",E11&lt;&gt;""),B379*E11,"")</f>
        <v/>
      </c>
      <c r="G379" s="338"/>
      <c r="H379" s="35" t="str">
        <f t="shared" si="11"/>
        <v/>
      </c>
    </row>
    <row r="380" spans="1:8" x14ac:dyDescent="0.35">
      <c r="A380" s="96"/>
      <c r="B380" s="337"/>
      <c r="C380" s="337"/>
      <c r="D380" s="337"/>
      <c r="E380" s="337"/>
      <c r="F380" s="338" t="str">
        <f>IF(AND(B380&lt;&gt;"",E11&lt;&gt;""),B380*E11,"")</f>
        <v/>
      </c>
      <c r="G380" s="338"/>
      <c r="H380" s="35" t="str">
        <f t="shared" si="11"/>
        <v/>
      </c>
    </row>
    <row r="381" spans="1:8" x14ac:dyDescent="0.35">
      <c r="A381" s="96"/>
      <c r="B381" s="337"/>
      <c r="C381" s="337"/>
      <c r="D381" s="337"/>
      <c r="E381" s="337"/>
      <c r="F381" s="338" t="str">
        <f>IF(AND(B381&lt;&gt;"",E11&lt;&gt;""),B381*E11,"")</f>
        <v/>
      </c>
      <c r="G381" s="338"/>
      <c r="H381" s="35" t="str">
        <f t="shared" si="11"/>
        <v/>
      </c>
    </row>
    <row r="382" spans="1:8" x14ac:dyDescent="0.35">
      <c r="A382" s="96"/>
      <c r="B382" s="337"/>
      <c r="C382" s="337"/>
      <c r="D382" s="337"/>
      <c r="E382" s="337"/>
      <c r="F382" s="338" t="str">
        <f>IF(AND(B382&lt;&gt;"",E11&lt;&gt;""),B382*E11,"")</f>
        <v/>
      </c>
      <c r="G382" s="338"/>
      <c r="H382" s="35" t="str">
        <f t="shared" si="11"/>
        <v/>
      </c>
    </row>
    <row r="383" spans="1:8" x14ac:dyDescent="0.35">
      <c r="A383" s="96"/>
      <c r="B383" s="337"/>
      <c r="C383" s="337"/>
      <c r="D383" s="337"/>
      <c r="E383" s="337"/>
      <c r="F383" s="338" t="str">
        <f>IF(AND(B383&lt;&gt;"",E11&lt;&gt;""),B383*E11,"")</f>
        <v/>
      </c>
      <c r="G383" s="338"/>
      <c r="H383" s="35" t="str">
        <f t="shared" si="11"/>
        <v/>
      </c>
    </row>
    <row r="384" spans="1:8" x14ac:dyDescent="0.35">
      <c r="A384" s="96"/>
      <c r="B384" s="337"/>
      <c r="C384" s="337"/>
      <c r="D384" s="337"/>
      <c r="E384" s="337"/>
      <c r="F384" s="338" t="str">
        <f>IF(AND(B384&lt;&gt;"",E11&lt;&gt;""),B384*E11,"")</f>
        <v/>
      </c>
      <c r="G384" s="338"/>
      <c r="H384" s="35" t="str">
        <f t="shared" si="11"/>
        <v/>
      </c>
    </row>
    <row r="385" spans="1:13" x14ac:dyDescent="0.35">
      <c r="A385" s="96"/>
      <c r="B385" s="337"/>
      <c r="C385" s="337"/>
      <c r="D385" s="337"/>
      <c r="E385" s="337"/>
      <c r="F385" s="338" t="str">
        <f>IF(AND(B385&lt;&gt;"",E11&lt;&gt;""),B385*E11,"")</f>
        <v/>
      </c>
      <c r="G385" s="338"/>
      <c r="H385" s="35" t="str">
        <f t="shared" si="11"/>
        <v/>
      </c>
    </row>
    <row r="386" spans="1:13" x14ac:dyDescent="0.35">
      <c r="A386" s="96"/>
      <c r="B386" s="337"/>
      <c r="C386" s="337"/>
      <c r="D386" s="337"/>
      <c r="E386" s="337"/>
      <c r="F386" s="338" t="str">
        <f>IF(AND(B386&lt;&gt;"",E11&lt;&gt;""),B386*E11,"")</f>
        <v/>
      </c>
      <c r="G386" s="338"/>
      <c r="H386" s="35" t="str">
        <f t="shared" si="11"/>
        <v/>
      </c>
    </row>
    <row r="387" spans="1:13" x14ac:dyDescent="0.35">
      <c r="A387" s="96"/>
      <c r="B387" s="337"/>
      <c r="C387" s="337"/>
      <c r="D387" s="337"/>
      <c r="E387" s="337"/>
      <c r="F387" s="338" t="str">
        <f>IF(AND(B387&lt;&gt;"",E11&lt;&gt;""),B387*E11,"")</f>
        <v/>
      </c>
      <c r="G387" s="338"/>
      <c r="H387" s="35" t="str">
        <f t="shared" si="11"/>
        <v/>
      </c>
    </row>
    <row r="388" spans="1:13" x14ac:dyDescent="0.35">
      <c r="A388" s="96"/>
      <c r="B388" s="337"/>
      <c r="C388" s="337"/>
      <c r="D388" s="337"/>
      <c r="E388" s="337"/>
      <c r="F388" s="338" t="str">
        <f>IF(AND(B388&lt;&gt;"",E11&lt;&gt;""),B388*E11,"")</f>
        <v/>
      </c>
      <c r="G388" s="338"/>
      <c r="H388" s="35" t="str">
        <f t="shared" si="11"/>
        <v/>
      </c>
    </row>
    <row r="389" spans="1:13" x14ac:dyDescent="0.35">
      <c r="A389" s="96"/>
      <c r="B389" s="337"/>
      <c r="C389" s="337"/>
      <c r="D389" s="337"/>
      <c r="E389" s="337"/>
      <c r="F389" s="338" t="str">
        <f>IF(AND(B389&lt;&gt;"",E11&lt;&gt;""),B389*E11,"")</f>
        <v/>
      </c>
      <c r="G389" s="338"/>
      <c r="H389" s="35" t="str">
        <f t="shared" si="11"/>
        <v/>
      </c>
    </row>
    <row r="390" spans="1:13" x14ac:dyDescent="0.35">
      <c r="A390" s="96"/>
      <c r="B390" s="337"/>
      <c r="C390" s="337"/>
      <c r="D390" s="337"/>
      <c r="E390" s="337"/>
      <c r="F390" s="338" t="str">
        <f>IF(AND(B390&lt;&gt;"",E11&lt;&gt;""),B390*E11,"")</f>
        <v/>
      </c>
      <c r="G390" s="338"/>
      <c r="H390" s="35" t="str">
        <f t="shared" si="11"/>
        <v/>
      </c>
    </row>
    <row r="391" spans="1:13" x14ac:dyDescent="0.35">
      <c r="A391" s="96"/>
      <c r="B391" s="337"/>
      <c r="C391" s="337"/>
      <c r="D391" s="337"/>
      <c r="E391" s="337"/>
      <c r="F391" s="338" t="str">
        <f>IF(AND(B391&lt;&gt;"",E11&lt;&gt;""),B391*E11,"")</f>
        <v/>
      </c>
      <c r="G391" s="338"/>
      <c r="H391" s="35" t="str">
        <f t="shared" si="11"/>
        <v/>
      </c>
    </row>
    <row r="392" spans="1:13" x14ac:dyDescent="0.35">
      <c r="A392" s="96"/>
      <c r="B392" s="337"/>
      <c r="C392" s="337"/>
      <c r="D392" s="337"/>
      <c r="E392" s="337"/>
      <c r="F392" s="338" t="str">
        <f>IF(AND(B392&lt;&gt;"",E11&lt;&gt;""),B392*E11,"")</f>
        <v/>
      </c>
      <c r="G392" s="338"/>
      <c r="H392" s="35" t="str">
        <f t="shared" si="11"/>
        <v/>
      </c>
    </row>
    <row r="393" spans="1:13" x14ac:dyDescent="0.35">
      <c r="A393" s="96"/>
      <c r="B393" s="337"/>
      <c r="C393" s="337"/>
      <c r="D393" s="337"/>
      <c r="E393" s="337"/>
      <c r="F393" s="338" t="str">
        <f>IF(AND(B393&lt;&gt;"",E11&lt;&gt;""),B393*E11,"")</f>
        <v/>
      </c>
      <c r="G393" s="338"/>
      <c r="H393" s="35" t="str">
        <f t="shared" si="11"/>
        <v/>
      </c>
    </row>
    <row r="394" spans="1:13" x14ac:dyDescent="0.35">
      <c r="A394" s="96"/>
      <c r="B394" s="337"/>
      <c r="C394" s="337"/>
      <c r="D394" s="337"/>
      <c r="E394" s="337"/>
      <c r="F394" s="338" t="str">
        <f>IF(AND(B394&lt;&gt;"",E11&lt;&gt;""),B394*E11,"")</f>
        <v/>
      </c>
      <c r="G394" s="338"/>
      <c r="H394" s="35" t="str">
        <f t="shared" si="11"/>
        <v/>
      </c>
    </row>
    <row r="395" spans="1:13" x14ac:dyDescent="0.35">
      <c r="A395" s="96"/>
      <c r="B395" s="337"/>
      <c r="C395" s="337"/>
      <c r="D395" s="337"/>
      <c r="E395" s="337"/>
      <c r="F395" s="338" t="str">
        <f>IF(AND(B395&lt;&gt;"",E11&lt;&gt;""),B395*E11,"")</f>
        <v/>
      </c>
      <c r="G395" s="338"/>
      <c r="H395" s="35" t="str">
        <f t="shared" si="11"/>
        <v/>
      </c>
    </row>
    <row r="396" spans="1:13" x14ac:dyDescent="0.35">
      <c r="A396" s="96"/>
      <c r="B396" s="337"/>
      <c r="C396" s="337"/>
      <c r="D396" s="337"/>
      <c r="E396" s="337"/>
      <c r="F396" s="338" t="str">
        <f>IF(AND(B396&lt;&gt;"",E11&lt;&gt;""),B396*E11,"")</f>
        <v/>
      </c>
      <c r="G396" s="338"/>
      <c r="H396" s="35" t="str">
        <f t="shared" si="11"/>
        <v/>
      </c>
    </row>
    <row r="397" spans="1:13" x14ac:dyDescent="0.35">
      <c r="A397" s="47"/>
      <c r="B397" s="44"/>
      <c r="C397" s="44"/>
      <c r="D397" s="44"/>
      <c r="E397" s="44"/>
      <c r="F397" s="44"/>
      <c r="G397" s="44"/>
    </row>
    <row r="398" spans="1:13" ht="15" customHeight="1" x14ac:dyDescent="0.35">
      <c r="D398" s="40"/>
      <c r="J398" s="51" t="s">
        <v>83</v>
      </c>
      <c r="K398" s="51" t="s">
        <v>86</v>
      </c>
      <c r="L398" s="51" t="s">
        <v>87</v>
      </c>
    </row>
    <row r="399" spans="1:13" ht="15" customHeight="1" x14ac:dyDescent="0.35">
      <c r="A399" s="71" t="s">
        <v>65</v>
      </c>
      <c r="B399" s="72"/>
      <c r="C399" s="73"/>
      <c r="E399" s="250" t="s">
        <v>40</v>
      </c>
      <c r="F399" s="251"/>
      <c r="G399" s="252"/>
      <c r="J399" s="51" t="s">
        <v>89</v>
      </c>
      <c r="K399" s="51">
        <f>COUNT(B14:D44)</f>
        <v>0</v>
      </c>
      <c r="L399" s="51">
        <f>COUNTA(B14:D44)</f>
        <v>0</v>
      </c>
      <c r="M399" s="51"/>
    </row>
    <row r="400" spans="1:13" ht="15" customHeight="1" x14ac:dyDescent="0.35">
      <c r="A400" s="31" t="s">
        <v>0</v>
      </c>
      <c r="B400" s="335"/>
      <c r="C400" s="336"/>
      <c r="E400" s="253"/>
      <c r="F400" s="254"/>
      <c r="G400" s="255"/>
      <c r="H400" s="35" t="str">
        <f>IF(NOT(ISERR(YEAR(B400))),IF(AND(HydroDailyReturn!B2&gt;B400,B400&lt;&gt;""),"End Date before Start Date",""),"Invalid Date")</f>
        <v/>
      </c>
      <c r="J400" s="51" t="s">
        <v>90</v>
      </c>
      <c r="K400" s="51">
        <f>COUNT(B46:D76)</f>
        <v>0</v>
      </c>
      <c r="L400" s="51">
        <f>COUNTA(B46:D76)</f>
        <v>0</v>
      </c>
      <c r="M400" s="51"/>
    </row>
    <row r="401" spans="1:18" ht="15" customHeight="1" x14ac:dyDescent="0.35">
      <c r="A401" s="319" t="s">
        <v>6</v>
      </c>
      <c r="B401" s="243"/>
      <c r="C401" s="244"/>
      <c r="E401" s="256"/>
      <c r="F401" s="257"/>
      <c r="G401" s="258"/>
      <c r="H401" s="35" t="str">
        <f>IF(OR(ISNUMBER(B401),B401=""),IF(AND(B401&lt;&gt;"",B401&lt;HydroDailyReturn!B3),"End Reading is less than Start Reading",""),"Please input a valid number into Reading")</f>
        <v/>
      </c>
      <c r="J401" s="51" t="s">
        <v>91</v>
      </c>
      <c r="K401" s="51">
        <f>COUNT(B78:D108)</f>
        <v>0</v>
      </c>
      <c r="L401" s="51">
        <f>COUNTA(B78:D108)</f>
        <v>0</v>
      </c>
      <c r="M401" s="51"/>
    </row>
    <row r="402" spans="1:18" s="20" customFormat="1" ht="15" customHeight="1" x14ac:dyDescent="0.35">
      <c r="A402" s="320"/>
      <c r="B402" s="245"/>
      <c r="C402" s="246"/>
      <c r="E402" s="308" t="s">
        <v>49</v>
      </c>
      <c r="F402" s="308"/>
      <c r="G402" s="37" t="str">
        <f>IF(OR(CoverSheet!H13="Yes",CoverSheet!H13="No"),"Yes","No")</f>
        <v>Yes</v>
      </c>
      <c r="H402" s="63"/>
      <c r="I402" s="53"/>
      <c r="J402" s="51" t="s">
        <v>92</v>
      </c>
      <c r="K402" s="52">
        <f>COUNT(B110:D140)</f>
        <v>0</v>
      </c>
      <c r="L402" s="52">
        <f>COUNTA(B110:D140)</f>
        <v>0</v>
      </c>
      <c r="M402" s="52"/>
      <c r="N402" s="53"/>
      <c r="O402" s="53"/>
      <c r="P402" s="87"/>
      <c r="Q402" s="87"/>
      <c r="R402" s="87"/>
    </row>
    <row r="403" spans="1:18" ht="15" customHeight="1" x14ac:dyDescent="0.35">
      <c r="A403" s="17"/>
      <c r="B403" s="17"/>
      <c r="C403" s="17"/>
      <c r="E403" s="339" t="s">
        <v>50</v>
      </c>
      <c r="F403" s="339"/>
      <c r="G403" s="339" t="str">
        <f>IF(CoverSheet!H13="Yes","N/A",IF(CoverSheet!I16="Yes",IF(AND(CoverSheet!I20&lt;&gt;"",CoverSheet!I22&lt;&gt;"",CoverSheet!G29=""),"Yes","No"),IF(AND(CoverSheet!G29&lt;&gt;"",CoverSheet!I16="No",CoverSheet!I20="",CoverSheet!I22=""),"Yes","No")))</f>
        <v>Yes</v>
      </c>
      <c r="H403" s="63"/>
      <c r="J403" s="51" t="s">
        <v>93</v>
      </c>
      <c r="K403" s="51">
        <f>COUNT(B142:D172)</f>
        <v>0</v>
      </c>
      <c r="L403" s="51">
        <f>COUNTA(B142:D172)</f>
        <v>0</v>
      </c>
      <c r="M403" s="51"/>
    </row>
    <row r="404" spans="1:18" ht="15" customHeight="1" x14ac:dyDescent="0.35">
      <c r="E404" s="339"/>
      <c r="F404" s="339"/>
      <c r="G404" s="339"/>
      <c r="H404" s="63"/>
      <c r="J404" s="51" t="s">
        <v>94</v>
      </c>
      <c r="K404" s="51">
        <f>COUNT(B174:D204)</f>
        <v>0</v>
      </c>
      <c r="L404" s="51">
        <f>COUNTA(B174:D204)</f>
        <v>0</v>
      </c>
      <c r="M404" s="51"/>
    </row>
    <row r="405" spans="1:18" ht="15" customHeight="1" x14ac:dyDescent="0.35">
      <c r="A405" s="259" t="s">
        <v>67</v>
      </c>
      <c r="B405" s="260"/>
      <c r="C405" s="261"/>
      <c r="E405" s="308" t="s">
        <v>51</v>
      </c>
      <c r="F405" s="308"/>
      <c r="G405" s="37" t="str">
        <f>IF(CoverSheet!H13="Yes","N/A",IF(OR(CoverSheet!G32="Yes",CoverSheet!G32="No"),"Yes","No"))</f>
        <v>Yes</v>
      </c>
      <c r="J405" s="51" t="s">
        <v>95</v>
      </c>
      <c r="K405" s="51">
        <f>COUNT(B206:D236)</f>
        <v>0</v>
      </c>
      <c r="L405" s="51">
        <f>COUNTA(B206:D236)</f>
        <v>0</v>
      </c>
      <c r="M405" s="51"/>
    </row>
    <row r="406" spans="1:18" ht="15" customHeight="1" x14ac:dyDescent="0.35">
      <c r="A406" s="342" t="s">
        <v>38</v>
      </c>
      <c r="B406" s="343"/>
      <c r="C406" s="286"/>
      <c r="E406" s="339" t="s">
        <v>60</v>
      </c>
      <c r="F406" s="339"/>
      <c r="G406" s="339" t="str">
        <f>IF(CoverSheet!H13="Yes","N/A",IF(AND(ISNUMBER(B3),NOT(ISERR(YEAR(B2))),B2&lt;&gt;""),"Yes","No"))</f>
        <v>No</v>
      </c>
      <c r="H406" s="35" t="str">
        <f>IF(OR(ISNUMBER(C406),C406=""),"","Please input a valid number")</f>
        <v/>
      </c>
      <c r="J406" s="51" t="s">
        <v>96</v>
      </c>
      <c r="K406" s="51">
        <f>COUNT(B238:D268)</f>
        <v>0</v>
      </c>
      <c r="L406" s="51">
        <f>COUNTA(B238:D268)</f>
        <v>0</v>
      </c>
      <c r="M406" s="51"/>
    </row>
    <row r="407" spans="1:18" ht="13.5" customHeight="1" x14ac:dyDescent="0.35">
      <c r="A407" s="344"/>
      <c r="B407" s="345"/>
      <c r="C407" s="287"/>
      <c r="E407" s="339"/>
      <c r="F407" s="339"/>
      <c r="G407" s="339"/>
      <c r="H407" s="63"/>
      <c r="J407" s="51" t="s">
        <v>97</v>
      </c>
      <c r="K407" s="51">
        <f>COUNT(B270:D300)</f>
        <v>0</v>
      </c>
      <c r="L407" s="51">
        <f>COUNTA(B270:D300)</f>
        <v>0</v>
      </c>
      <c r="M407" s="51"/>
    </row>
    <row r="408" spans="1:18" ht="15" customHeight="1" x14ac:dyDescent="0.35">
      <c r="D408" s="41"/>
      <c r="E408" s="339" t="s">
        <v>77</v>
      </c>
      <c r="F408" s="339"/>
      <c r="G408" s="339" t="str">
        <f>IF(CoverSheet!H13="Yes","N/A",IF(E11&lt;&gt;"","Yes","No"))</f>
        <v>No</v>
      </c>
      <c r="J408" s="51" t="s">
        <v>98</v>
      </c>
      <c r="K408" s="51">
        <f>COUNT(B302:D332)</f>
        <v>0</v>
      </c>
      <c r="L408" s="51">
        <f>COUNTA(B302:D332)</f>
        <v>0</v>
      </c>
      <c r="M408" s="51"/>
    </row>
    <row r="409" spans="1:18" ht="15" customHeight="1" x14ac:dyDescent="0.35">
      <c r="D409" s="38"/>
      <c r="E409" s="339"/>
      <c r="F409" s="339"/>
      <c r="G409" s="339"/>
      <c r="J409" s="51" t="s">
        <v>99</v>
      </c>
      <c r="K409" s="51">
        <f>COUNT(B334:D364)</f>
        <v>0</v>
      </c>
      <c r="L409" s="51">
        <f>COUNTA(B334:D364)</f>
        <v>0</v>
      </c>
      <c r="M409" s="51"/>
    </row>
    <row r="410" spans="1:18" ht="15" customHeight="1" x14ac:dyDescent="0.35">
      <c r="A410" s="288" t="s">
        <v>52</v>
      </c>
      <c r="B410" s="289"/>
      <c r="C410" s="290"/>
      <c r="D410" s="38"/>
      <c r="E410" s="339" t="s">
        <v>76</v>
      </c>
      <c r="F410" s="339"/>
      <c r="G410" s="339" t="str">
        <f>IF(CoverSheet!H13="Yes","N/A",IF(OR(AND(M414="True",SUM(K411:L411)&lt;&gt;0)),"Yes","No"))</f>
        <v>No</v>
      </c>
      <c r="J410" s="51" t="s">
        <v>100</v>
      </c>
      <c r="K410" s="51">
        <f>COUNT(B366:D396)</f>
        <v>0</v>
      </c>
      <c r="L410" s="51">
        <f>COUNTA(B366:D396)</f>
        <v>0</v>
      </c>
      <c r="M410" s="51"/>
    </row>
    <row r="411" spans="1:18" ht="15" customHeight="1" x14ac:dyDescent="0.35">
      <c r="A411" s="274" t="s">
        <v>27</v>
      </c>
      <c r="B411" s="282"/>
      <c r="C411" s="283"/>
      <c r="D411" s="38"/>
      <c r="E411" s="339"/>
      <c r="F411" s="339"/>
      <c r="G411" s="339"/>
      <c r="J411" s="51" t="s">
        <v>101</v>
      </c>
      <c r="K411" s="51">
        <f>SUM(K399:K410)</f>
        <v>0</v>
      </c>
      <c r="L411" s="51">
        <f>SUM(L399:L410)</f>
        <v>0</v>
      </c>
      <c r="M411" s="51"/>
      <c r="N411" s="51"/>
    </row>
    <row r="412" spans="1:18" ht="15" customHeight="1" x14ac:dyDescent="0.35">
      <c r="A412" s="275"/>
      <c r="B412" s="284"/>
      <c r="C412" s="285"/>
      <c r="D412" s="40"/>
      <c r="E412" s="339" t="s">
        <v>61</v>
      </c>
      <c r="F412" s="339"/>
      <c r="G412" s="339" t="str">
        <f>IF(CoverSheet!H13="Yes","N/A",IF(AND(ISNUMBER(B401),NOT(ISERR(YEAR(B400))),B400&lt;&gt;"",B400&gt;=B2,B401&gt;=B3),"Yes","No"))</f>
        <v>No</v>
      </c>
    </row>
    <row r="413" spans="1:18" ht="15" customHeight="1" x14ac:dyDescent="0.35">
      <c r="D413" s="38"/>
      <c r="E413" s="339"/>
      <c r="F413" s="339"/>
      <c r="G413" s="339"/>
      <c r="J413" s="25" t="s">
        <v>102</v>
      </c>
    </row>
    <row r="414" spans="1:18" ht="15" customHeight="1" x14ac:dyDescent="0.35">
      <c r="D414" s="38"/>
      <c r="E414" s="341" t="s">
        <v>62</v>
      </c>
      <c r="F414" s="341"/>
      <c r="G414" s="341" t="str">
        <f>IF(CoverSheet!H13="Yes","N/A",IF(ISNUMBER(C406),"Yes","No"))</f>
        <v>No</v>
      </c>
      <c r="J414" s="25" t="s">
        <v>105</v>
      </c>
      <c r="M414" s="25" t="str">
        <f>IF(K411=L411,"True","False")</f>
        <v>True</v>
      </c>
    </row>
    <row r="415" spans="1:18" x14ac:dyDescent="0.35">
      <c r="A415" s="265" t="s">
        <v>128</v>
      </c>
      <c r="B415" s="266"/>
      <c r="C415" s="267"/>
      <c r="D415" s="38"/>
      <c r="E415" s="341"/>
      <c r="F415" s="341"/>
      <c r="G415" s="341"/>
    </row>
    <row r="416" spans="1:18" x14ac:dyDescent="0.35">
      <c r="A416" s="268"/>
      <c r="B416" s="269"/>
      <c r="C416" s="270"/>
      <c r="D416" s="40"/>
      <c r="E416" s="265"/>
      <c r="F416" s="266"/>
      <c r="G416" s="267"/>
    </row>
    <row r="417" spans="1:7" x14ac:dyDescent="0.35">
      <c r="A417" s="268"/>
      <c r="B417" s="269"/>
      <c r="C417" s="270"/>
      <c r="D417" s="38"/>
      <c r="E417" s="268"/>
      <c r="F417" s="269"/>
      <c r="G417" s="270"/>
    </row>
    <row r="418" spans="1:7" x14ac:dyDescent="0.35">
      <c r="A418" s="268"/>
      <c r="B418" s="269"/>
      <c r="C418" s="270"/>
      <c r="D418" s="38"/>
      <c r="E418" s="268"/>
      <c r="F418" s="269"/>
      <c r="G418" s="270"/>
    </row>
    <row r="419" spans="1:7" x14ac:dyDescent="0.35">
      <c r="A419" s="268"/>
      <c r="B419" s="269"/>
      <c r="C419" s="270"/>
      <c r="D419" s="38"/>
      <c r="E419" s="268"/>
      <c r="F419" s="269"/>
      <c r="G419" s="270"/>
    </row>
    <row r="420" spans="1:7" ht="30" customHeight="1" x14ac:dyDescent="0.35">
      <c r="A420" s="271"/>
      <c r="B420" s="272"/>
      <c r="C420" s="273"/>
      <c r="D420" s="42"/>
      <c r="E420" s="268"/>
      <c r="F420" s="269"/>
      <c r="G420" s="270"/>
    </row>
    <row r="421" spans="1:7" x14ac:dyDescent="0.35">
      <c r="D421" s="42"/>
      <c r="E421" s="74"/>
      <c r="F421" s="74"/>
      <c r="G421" s="74"/>
    </row>
    <row r="422" spans="1:7" x14ac:dyDescent="0.35">
      <c r="D422" s="42"/>
      <c r="E422" s="15"/>
      <c r="F422" s="15"/>
      <c r="G422" s="15"/>
    </row>
    <row r="423" spans="1:7" ht="15" customHeight="1" x14ac:dyDescent="0.35">
      <c r="A423" s="308" t="s">
        <v>127</v>
      </c>
      <c r="B423" s="308"/>
      <c r="C423" s="308"/>
      <c r="D423" s="308"/>
      <c r="E423" s="308"/>
      <c r="F423" s="308"/>
      <c r="G423" s="308"/>
    </row>
    <row r="424" spans="1:7" x14ac:dyDescent="0.35">
      <c r="A424" s="308"/>
      <c r="B424" s="308"/>
      <c r="C424" s="308"/>
      <c r="D424" s="308"/>
      <c r="E424" s="308"/>
      <c r="F424" s="308"/>
      <c r="G424" s="308"/>
    </row>
    <row r="425" spans="1:7" x14ac:dyDescent="0.35">
      <c r="A425" s="308"/>
      <c r="B425" s="308"/>
      <c r="C425" s="308"/>
      <c r="D425" s="308"/>
      <c r="E425" s="308"/>
      <c r="F425" s="308"/>
      <c r="G425" s="308"/>
    </row>
    <row r="426" spans="1:7" x14ac:dyDescent="0.35">
      <c r="A426" s="308"/>
      <c r="B426" s="308"/>
      <c r="C426" s="308"/>
      <c r="D426" s="308"/>
      <c r="E426" s="308"/>
      <c r="F426" s="308"/>
      <c r="G426" s="308"/>
    </row>
    <row r="427" spans="1:7" x14ac:dyDescent="0.35">
      <c r="A427" s="308"/>
      <c r="B427" s="308"/>
      <c r="C427" s="308"/>
      <c r="D427" s="308"/>
      <c r="E427" s="308"/>
      <c r="F427" s="308"/>
      <c r="G427" s="308"/>
    </row>
    <row r="428" spans="1:7" x14ac:dyDescent="0.35">
      <c r="A428" s="308"/>
      <c r="B428" s="308"/>
      <c r="C428" s="308"/>
      <c r="D428" s="308"/>
      <c r="E428" s="308"/>
      <c r="F428" s="308"/>
      <c r="G428" s="308"/>
    </row>
    <row r="429" spans="1:7" x14ac:dyDescent="0.35">
      <c r="A429" s="308"/>
      <c r="B429" s="308"/>
      <c r="C429" s="308"/>
      <c r="D429" s="308"/>
      <c r="E429" s="308"/>
      <c r="F429" s="308"/>
      <c r="G429" s="308"/>
    </row>
    <row r="430" spans="1:7" x14ac:dyDescent="0.35">
      <c r="A430" s="308"/>
      <c r="B430" s="308"/>
      <c r="C430" s="308"/>
      <c r="D430" s="308"/>
      <c r="E430" s="308"/>
      <c r="F430" s="308"/>
      <c r="G430" s="308"/>
    </row>
    <row r="431" spans="1:7" x14ac:dyDescent="0.35">
      <c r="A431" s="308"/>
      <c r="B431" s="308"/>
      <c r="C431" s="308"/>
      <c r="D431" s="308"/>
      <c r="E431" s="308"/>
      <c r="F431" s="308"/>
      <c r="G431" s="308"/>
    </row>
    <row r="432" spans="1:7" x14ac:dyDescent="0.35">
      <c r="A432" s="308"/>
      <c r="B432" s="308"/>
      <c r="C432" s="308"/>
      <c r="D432" s="308"/>
      <c r="E432" s="308"/>
      <c r="F432" s="308"/>
      <c r="G432" s="308"/>
    </row>
    <row r="433" spans="1:7" x14ac:dyDescent="0.35">
      <c r="A433" s="308"/>
      <c r="B433" s="308"/>
      <c r="C433" s="308"/>
      <c r="D433" s="308"/>
      <c r="E433" s="308"/>
      <c r="F433" s="308"/>
      <c r="G433" s="308"/>
    </row>
    <row r="434" spans="1:7" x14ac:dyDescent="0.35">
      <c r="A434" s="308"/>
      <c r="B434" s="308"/>
      <c r="C434" s="308"/>
      <c r="D434" s="308"/>
      <c r="E434" s="308"/>
      <c r="F434" s="308"/>
      <c r="G434" s="308"/>
    </row>
    <row r="435" spans="1:7" x14ac:dyDescent="0.35">
      <c r="A435" s="308"/>
      <c r="B435" s="308"/>
      <c r="C435" s="308"/>
      <c r="D435" s="308"/>
      <c r="E435" s="308"/>
      <c r="F435" s="308"/>
      <c r="G435" s="308"/>
    </row>
    <row r="436" spans="1:7" x14ac:dyDescent="0.35">
      <c r="A436" s="308"/>
      <c r="B436" s="308"/>
      <c r="C436" s="308"/>
      <c r="D436" s="308"/>
      <c r="E436" s="308"/>
      <c r="F436" s="308"/>
      <c r="G436" s="308"/>
    </row>
    <row r="437" spans="1:7" x14ac:dyDescent="0.35">
      <c r="A437" s="308"/>
      <c r="B437" s="308"/>
      <c r="C437" s="308"/>
      <c r="D437" s="308"/>
      <c r="E437" s="308"/>
      <c r="F437" s="308"/>
      <c r="G437" s="308"/>
    </row>
    <row r="438" spans="1:7" x14ac:dyDescent="0.35">
      <c r="A438" s="308"/>
      <c r="B438" s="308"/>
      <c r="C438" s="308"/>
      <c r="D438" s="308"/>
      <c r="E438" s="308"/>
      <c r="F438" s="308"/>
      <c r="G438" s="308"/>
    </row>
    <row r="439" spans="1:7" x14ac:dyDescent="0.35">
      <c r="A439" s="15"/>
      <c r="B439" s="15"/>
      <c r="C439" s="15"/>
      <c r="D439" s="15"/>
      <c r="E439" s="15"/>
      <c r="F439" s="15"/>
      <c r="G439" s="15"/>
    </row>
    <row r="440" spans="1:7" x14ac:dyDescent="0.35">
      <c r="A440" s="15"/>
      <c r="B440" s="15"/>
      <c r="C440" s="15"/>
      <c r="D440" s="15"/>
      <c r="E440" s="15"/>
      <c r="F440" s="15"/>
      <c r="G440" s="15"/>
    </row>
    <row r="603" ht="15" customHeight="1" x14ac:dyDescent="0.35"/>
  </sheetData>
  <sheetProtection algorithmName="SHA-512" hashValue="Qtry6+zQzVZQjZo4bTExwNd1HpxVpgtJVYpS59ur+VWIMjfuXYlVdhZtm5gQtsm7G0PbF9HXNuLkl5EZAL1wsA==" saltValue="zpoLawD+QlTXi/zmsiZmAA==" spinCount="100000" sheet="1" selectLockedCells="1"/>
  <mergeCells count="807">
    <mergeCell ref="C11:D11"/>
    <mergeCell ref="B5:C5"/>
    <mergeCell ref="E5:F5"/>
    <mergeCell ref="E9:F9"/>
    <mergeCell ref="B2:C2"/>
    <mergeCell ref="A1:C1"/>
    <mergeCell ref="B3:C3"/>
    <mergeCell ref="B6:C6"/>
    <mergeCell ref="E6:F6"/>
    <mergeCell ref="B8:C8"/>
    <mergeCell ref="E8:F8"/>
    <mergeCell ref="B9:C9"/>
    <mergeCell ref="B35:E35"/>
    <mergeCell ref="B36:E36"/>
    <mergeCell ref="B37:E37"/>
    <mergeCell ref="B38:E38"/>
    <mergeCell ref="B39:E39"/>
    <mergeCell ref="B40:E40"/>
    <mergeCell ref="F30:G30"/>
    <mergeCell ref="F31:G31"/>
    <mergeCell ref="B33:E33"/>
    <mergeCell ref="B34:E34"/>
    <mergeCell ref="F35:G35"/>
    <mergeCell ref="F36:G36"/>
    <mergeCell ref="F37:G37"/>
    <mergeCell ref="F38:G38"/>
    <mergeCell ref="F39:G39"/>
    <mergeCell ref="F40:G40"/>
    <mergeCell ref="F51:G51"/>
    <mergeCell ref="F52:G52"/>
    <mergeCell ref="B47:E47"/>
    <mergeCell ref="B48:E48"/>
    <mergeCell ref="B49:E49"/>
    <mergeCell ref="B50:E50"/>
    <mergeCell ref="B51:E51"/>
    <mergeCell ref="B52:E52"/>
    <mergeCell ref="B41:E41"/>
    <mergeCell ref="B42:E42"/>
    <mergeCell ref="B43:E43"/>
    <mergeCell ref="B44:E44"/>
    <mergeCell ref="B45:E45"/>
    <mergeCell ref="B46:E46"/>
    <mergeCell ref="F49:G49"/>
    <mergeCell ref="F50:G50"/>
    <mergeCell ref="F41:G41"/>
    <mergeCell ref="F42:G42"/>
    <mergeCell ref="F43:G43"/>
    <mergeCell ref="F44:G44"/>
    <mergeCell ref="F45:G45"/>
    <mergeCell ref="F46:G46"/>
    <mergeCell ref="F47:G47"/>
    <mergeCell ref="F48:G48"/>
    <mergeCell ref="F53:G53"/>
    <mergeCell ref="F54:G54"/>
    <mergeCell ref="F55:G55"/>
    <mergeCell ref="F56:G56"/>
    <mergeCell ref="F57:G57"/>
    <mergeCell ref="F58:G58"/>
    <mergeCell ref="B53:E53"/>
    <mergeCell ref="B54:E54"/>
    <mergeCell ref="B55:E55"/>
    <mergeCell ref="B56:E56"/>
    <mergeCell ref="B57:E57"/>
    <mergeCell ref="B58:E58"/>
    <mergeCell ref="F59:G59"/>
    <mergeCell ref="F60:G60"/>
    <mergeCell ref="F61:G61"/>
    <mergeCell ref="F62:G62"/>
    <mergeCell ref="F63:G63"/>
    <mergeCell ref="F64:G64"/>
    <mergeCell ref="B59:E59"/>
    <mergeCell ref="B60:E60"/>
    <mergeCell ref="B61:E61"/>
    <mergeCell ref="B62:E62"/>
    <mergeCell ref="B63:E63"/>
    <mergeCell ref="B64:E64"/>
    <mergeCell ref="F65:G65"/>
    <mergeCell ref="F66:G66"/>
    <mergeCell ref="F67:G67"/>
    <mergeCell ref="F68:G68"/>
    <mergeCell ref="F69:G69"/>
    <mergeCell ref="F70:G70"/>
    <mergeCell ref="B65:E65"/>
    <mergeCell ref="B66:E66"/>
    <mergeCell ref="B67:E67"/>
    <mergeCell ref="B68:E68"/>
    <mergeCell ref="B69:E69"/>
    <mergeCell ref="B70:E70"/>
    <mergeCell ref="F71:G71"/>
    <mergeCell ref="F72:G72"/>
    <mergeCell ref="F73:G73"/>
    <mergeCell ref="F74:G74"/>
    <mergeCell ref="F75:G75"/>
    <mergeCell ref="F76:G76"/>
    <mergeCell ref="B71:E71"/>
    <mergeCell ref="B72:E72"/>
    <mergeCell ref="B73:E73"/>
    <mergeCell ref="B74:E74"/>
    <mergeCell ref="B75:E75"/>
    <mergeCell ref="B76:E76"/>
    <mergeCell ref="F77:G77"/>
    <mergeCell ref="F78:G78"/>
    <mergeCell ref="F79:G79"/>
    <mergeCell ref="F80:G80"/>
    <mergeCell ref="F81:G81"/>
    <mergeCell ref="F82:G82"/>
    <mergeCell ref="B77:E77"/>
    <mergeCell ref="B78:E78"/>
    <mergeCell ref="B79:E79"/>
    <mergeCell ref="B80:E80"/>
    <mergeCell ref="B81:E81"/>
    <mergeCell ref="B82:E82"/>
    <mergeCell ref="F83:G83"/>
    <mergeCell ref="F84:G84"/>
    <mergeCell ref="F85:G85"/>
    <mergeCell ref="F86:G86"/>
    <mergeCell ref="F87:G87"/>
    <mergeCell ref="F88:G88"/>
    <mergeCell ref="B83:E83"/>
    <mergeCell ref="B84:E84"/>
    <mergeCell ref="B85:E85"/>
    <mergeCell ref="B86:E86"/>
    <mergeCell ref="B87:E87"/>
    <mergeCell ref="B88:E88"/>
    <mergeCell ref="F89:G89"/>
    <mergeCell ref="F90:G90"/>
    <mergeCell ref="F91:G91"/>
    <mergeCell ref="F92:G92"/>
    <mergeCell ref="F93:G93"/>
    <mergeCell ref="F94:G94"/>
    <mergeCell ref="B89:E89"/>
    <mergeCell ref="B90:E90"/>
    <mergeCell ref="B91:E91"/>
    <mergeCell ref="B92:E92"/>
    <mergeCell ref="B93:E93"/>
    <mergeCell ref="B94:E94"/>
    <mergeCell ref="F95:G95"/>
    <mergeCell ref="F96:G96"/>
    <mergeCell ref="F97:G97"/>
    <mergeCell ref="F98:G98"/>
    <mergeCell ref="F99:G99"/>
    <mergeCell ref="F100:G100"/>
    <mergeCell ref="B95:E95"/>
    <mergeCell ref="B96:E96"/>
    <mergeCell ref="B97:E97"/>
    <mergeCell ref="B98:E98"/>
    <mergeCell ref="B99:E99"/>
    <mergeCell ref="B100:E100"/>
    <mergeCell ref="F101:G101"/>
    <mergeCell ref="F102:G102"/>
    <mergeCell ref="F103:G103"/>
    <mergeCell ref="F104:G104"/>
    <mergeCell ref="F105:G105"/>
    <mergeCell ref="F106:G106"/>
    <mergeCell ref="B101:E101"/>
    <mergeCell ref="B102:E102"/>
    <mergeCell ref="B103:E103"/>
    <mergeCell ref="B104:E104"/>
    <mergeCell ref="B105:E105"/>
    <mergeCell ref="B106:E106"/>
    <mergeCell ref="F107:G107"/>
    <mergeCell ref="F108:G108"/>
    <mergeCell ref="F109:G109"/>
    <mergeCell ref="F110:G110"/>
    <mergeCell ref="F111:G111"/>
    <mergeCell ref="F112:G112"/>
    <mergeCell ref="B107:E107"/>
    <mergeCell ref="B108:E108"/>
    <mergeCell ref="B109:E109"/>
    <mergeCell ref="B110:E110"/>
    <mergeCell ref="B111:E111"/>
    <mergeCell ref="B112:E112"/>
    <mergeCell ref="F113:G113"/>
    <mergeCell ref="F114:G114"/>
    <mergeCell ref="F115:G115"/>
    <mergeCell ref="F116:G116"/>
    <mergeCell ref="F117:G117"/>
    <mergeCell ref="F118:G118"/>
    <mergeCell ref="B113:E113"/>
    <mergeCell ref="B114:E114"/>
    <mergeCell ref="B115:E115"/>
    <mergeCell ref="B116:E116"/>
    <mergeCell ref="B117:E117"/>
    <mergeCell ref="B118:E118"/>
    <mergeCell ref="F119:G119"/>
    <mergeCell ref="F120:G120"/>
    <mergeCell ref="F121:G121"/>
    <mergeCell ref="F122:G122"/>
    <mergeCell ref="F123:G123"/>
    <mergeCell ref="F124:G124"/>
    <mergeCell ref="B119:E119"/>
    <mergeCell ref="B120:E120"/>
    <mergeCell ref="B121:E121"/>
    <mergeCell ref="B122:E122"/>
    <mergeCell ref="B123:E123"/>
    <mergeCell ref="B124:E124"/>
    <mergeCell ref="F125:G125"/>
    <mergeCell ref="F126:G126"/>
    <mergeCell ref="F127:G127"/>
    <mergeCell ref="F128:G128"/>
    <mergeCell ref="F129:G129"/>
    <mergeCell ref="F130:G130"/>
    <mergeCell ref="B125:E125"/>
    <mergeCell ref="B126:E126"/>
    <mergeCell ref="B127:E127"/>
    <mergeCell ref="B128:E128"/>
    <mergeCell ref="B129:E129"/>
    <mergeCell ref="B130:E130"/>
    <mergeCell ref="F131:G131"/>
    <mergeCell ref="F132:G132"/>
    <mergeCell ref="F133:G133"/>
    <mergeCell ref="F134:G134"/>
    <mergeCell ref="F135:G135"/>
    <mergeCell ref="F136:G136"/>
    <mergeCell ref="B131:E131"/>
    <mergeCell ref="B132:E132"/>
    <mergeCell ref="B133:E133"/>
    <mergeCell ref="B134:E134"/>
    <mergeCell ref="B135:E135"/>
    <mergeCell ref="B136:E136"/>
    <mergeCell ref="F137:G137"/>
    <mergeCell ref="F138:G138"/>
    <mergeCell ref="F139:G139"/>
    <mergeCell ref="F140:G140"/>
    <mergeCell ref="F141:G141"/>
    <mergeCell ref="F142:G142"/>
    <mergeCell ref="B137:E137"/>
    <mergeCell ref="B138:E138"/>
    <mergeCell ref="B139:E139"/>
    <mergeCell ref="B140:E140"/>
    <mergeCell ref="B141:E141"/>
    <mergeCell ref="B142:E142"/>
    <mergeCell ref="F143:G143"/>
    <mergeCell ref="F144:G144"/>
    <mergeCell ref="F145:G145"/>
    <mergeCell ref="F146:G146"/>
    <mergeCell ref="F147:G147"/>
    <mergeCell ref="F148:G148"/>
    <mergeCell ref="B143:E143"/>
    <mergeCell ref="B144:E144"/>
    <mergeCell ref="B145:E145"/>
    <mergeCell ref="B146:E146"/>
    <mergeCell ref="B147:E147"/>
    <mergeCell ref="B148:E148"/>
    <mergeCell ref="F149:G149"/>
    <mergeCell ref="F150:G150"/>
    <mergeCell ref="F151:G151"/>
    <mergeCell ref="F152:G152"/>
    <mergeCell ref="F153:G153"/>
    <mergeCell ref="F154:G154"/>
    <mergeCell ref="B149:E149"/>
    <mergeCell ref="B150:E150"/>
    <mergeCell ref="B151:E151"/>
    <mergeCell ref="B152:E152"/>
    <mergeCell ref="B153:E153"/>
    <mergeCell ref="B154:E154"/>
    <mergeCell ref="F155:G155"/>
    <mergeCell ref="F156:G156"/>
    <mergeCell ref="F157:G157"/>
    <mergeCell ref="F158:G158"/>
    <mergeCell ref="F159:G159"/>
    <mergeCell ref="F160:G160"/>
    <mergeCell ref="B155:E155"/>
    <mergeCell ref="B156:E156"/>
    <mergeCell ref="B157:E157"/>
    <mergeCell ref="B158:E158"/>
    <mergeCell ref="B159:E159"/>
    <mergeCell ref="B160:E160"/>
    <mergeCell ref="F161:G161"/>
    <mergeCell ref="F162:G162"/>
    <mergeCell ref="F163:G163"/>
    <mergeCell ref="F164:G164"/>
    <mergeCell ref="F165:G165"/>
    <mergeCell ref="F166:G166"/>
    <mergeCell ref="B161:E161"/>
    <mergeCell ref="B162:E162"/>
    <mergeCell ref="B163:E163"/>
    <mergeCell ref="B164:E164"/>
    <mergeCell ref="B165:E165"/>
    <mergeCell ref="B166:E166"/>
    <mergeCell ref="F167:G167"/>
    <mergeCell ref="F168:G168"/>
    <mergeCell ref="F169:G169"/>
    <mergeCell ref="F170:G170"/>
    <mergeCell ref="F171:G171"/>
    <mergeCell ref="F172:G172"/>
    <mergeCell ref="B167:E167"/>
    <mergeCell ref="B168:E168"/>
    <mergeCell ref="B169:E169"/>
    <mergeCell ref="B170:E170"/>
    <mergeCell ref="B171:E171"/>
    <mergeCell ref="B172:E172"/>
    <mergeCell ref="F173:G173"/>
    <mergeCell ref="F174:G174"/>
    <mergeCell ref="F175:G175"/>
    <mergeCell ref="F176:G176"/>
    <mergeCell ref="F177:G177"/>
    <mergeCell ref="F178:G178"/>
    <mergeCell ref="B173:E173"/>
    <mergeCell ref="B174:E174"/>
    <mergeCell ref="B175:E175"/>
    <mergeCell ref="B176:E176"/>
    <mergeCell ref="B177:E177"/>
    <mergeCell ref="B178:E178"/>
    <mergeCell ref="F179:G179"/>
    <mergeCell ref="F180:G180"/>
    <mergeCell ref="F181:G181"/>
    <mergeCell ref="F182:G182"/>
    <mergeCell ref="F183:G183"/>
    <mergeCell ref="F184:G184"/>
    <mergeCell ref="B179:E179"/>
    <mergeCell ref="B180:E180"/>
    <mergeCell ref="B181:E181"/>
    <mergeCell ref="B182:E182"/>
    <mergeCell ref="B183:E183"/>
    <mergeCell ref="B184:E184"/>
    <mergeCell ref="F185:G185"/>
    <mergeCell ref="F186:G186"/>
    <mergeCell ref="F187:G187"/>
    <mergeCell ref="F188:G188"/>
    <mergeCell ref="F189:G189"/>
    <mergeCell ref="F190:G190"/>
    <mergeCell ref="B185:E185"/>
    <mergeCell ref="B186:E186"/>
    <mergeCell ref="B187:E187"/>
    <mergeCell ref="B188:E188"/>
    <mergeCell ref="B189:E189"/>
    <mergeCell ref="B190:E190"/>
    <mergeCell ref="F191:G191"/>
    <mergeCell ref="F192:G192"/>
    <mergeCell ref="F193:G193"/>
    <mergeCell ref="F194:G194"/>
    <mergeCell ref="F195:G195"/>
    <mergeCell ref="F196:G196"/>
    <mergeCell ref="B191:E191"/>
    <mergeCell ref="B192:E192"/>
    <mergeCell ref="B193:E193"/>
    <mergeCell ref="B194:E194"/>
    <mergeCell ref="B195:E195"/>
    <mergeCell ref="B196:E196"/>
    <mergeCell ref="F197:G197"/>
    <mergeCell ref="F198:G198"/>
    <mergeCell ref="F199:G199"/>
    <mergeCell ref="F200:G200"/>
    <mergeCell ref="F201:G201"/>
    <mergeCell ref="F202:G202"/>
    <mergeCell ref="B197:E197"/>
    <mergeCell ref="B198:E198"/>
    <mergeCell ref="B199:E199"/>
    <mergeCell ref="B200:E200"/>
    <mergeCell ref="B201:E201"/>
    <mergeCell ref="B202:E202"/>
    <mergeCell ref="F203:G203"/>
    <mergeCell ref="F204:G204"/>
    <mergeCell ref="F205:G205"/>
    <mergeCell ref="F206:G206"/>
    <mergeCell ref="F207:G207"/>
    <mergeCell ref="F208:G208"/>
    <mergeCell ref="B203:E203"/>
    <mergeCell ref="B204:E204"/>
    <mergeCell ref="B205:E205"/>
    <mergeCell ref="B206:E206"/>
    <mergeCell ref="B207:E207"/>
    <mergeCell ref="B208:E208"/>
    <mergeCell ref="F209:G209"/>
    <mergeCell ref="F210:G210"/>
    <mergeCell ref="F211:G211"/>
    <mergeCell ref="F212:G212"/>
    <mergeCell ref="F213:G213"/>
    <mergeCell ref="F214:G214"/>
    <mergeCell ref="B209:E209"/>
    <mergeCell ref="B210:E210"/>
    <mergeCell ref="B211:E211"/>
    <mergeCell ref="B212:E212"/>
    <mergeCell ref="B213:E213"/>
    <mergeCell ref="B214:E214"/>
    <mergeCell ref="F215:G215"/>
    <mergeCell ref="F216:G216"/>
    <mergeCell ref="F217:G217"/>
    <mergeCell ref="F218:G218"/>
    <mergeCell ref="F219:G219"/>
    <mergeCell ref="F220:G220"/>
    <mergeCell ref="B215:E215"/>
    <mergeCell ref="B216:E216"/>
    <mergeCell ref="B217:E217"/>
    <mergeCell ref="B218:E218"/>
    <mergeCell ref="B219:E219"/>
    <mergeCell ref="B220:E220"/>
    <mergeCell ref="F221:G221"/>
    <mergeCell ref="F222:G222"/>
    <mergeCell ref="F223:G223"/>
    <mergeCell ref="F224:G224"/>
    <mergeCell ref="F225:G225"/>
    <mergeCell ref="F226:G226"/>
    <mergeCell ref="B221:E221"/>
    <mergeCell ref="B222:E222"/>
    <mergeCell ref="B223:E223"/>
    <mergeCell ref="B224:E224"/>
    <mergeCell ref="B225:E225"/>
    <mergeCell ref="B226:E226"/>
    <mergeCell ref="F227:G227"/>
    <mergeCell ref="F228:G228"/>
    <mergeCell ref="F229:G229"/>
    <mergeCell ref="F230:G230"/>
    <mergeCell ref="F231:G231"/>
    <mergeCell ref="F232:G232"/>
    <mergeCell ref="B227:E227"/>
    <mergeCell ref="B228:E228"/>
    <mergeCell ref="B229:E229"/>
    <mergeCell ref="B230:E230"/>
    <mergeCell ref="B231:E231"/>
    <mergeCell ref="B232:E232"/>
    <mergeCell ref="F233:G233"/>
    <mergeCell ref="F234:G234"/>
    <mergeCell ref="F235:G235"/>
    <mergeCell ref="F236:G236"/>
    <mergeCell ref="F237:G237"/>
    <mergeCell ref="F238:G238"/>
    <mergeCell ref="B233:E233"/>
    <mergeCell ref="B234:E234"/>
    <mergeCell ref="B235:E235"/>
    <mergeCell ref="B236:E236"/>
    <mergeCell ref="B237:E237"/>
    <mergeCell ref="B238:E238"/>
    <mergeCell ref="F239:G239"/>
    <mergeCell ref="F240:G240"/>
    <mergeCell ref="F241:G241"/>
    <mergeCell ref="F242:G242"/>
    <mergeCell ref="F243:G243"/>
    <mergeCell ref="F244:G244"/>
    <mergeCell ref="B239:E239"/>
    <mergeCell ref="B240:E240"/>
    <mergeCell ref="B241:E241"/>
    <mergeCell ref="B242:E242"/>
    <mergeCell ref="B243:E243"/>
    <mergeCell ref="B244:E244"/>
    <mergeCell ref="F245:G245"/>
    <mergeCell ref="F246:G246"/>
    <mergeCell ref="F247:G247"/>
    <mergeCell ref="F248:G248"/>
    <mergeCell ref="F249:G249"/>
    <mergeCell ref="F250:G250"/>
    <mergeCell ref="B245:E245"/>
    <mergeCell ref="B246:E246"/>
    <mergeCell ref="B247:E247"/>
    <mergeCell ref="B248:E248"/>
    <mergeCell ref="B249:E249"/>
    <mergeCell ref="B250:E250"/>
    <mergeCell ref="F251:G251"/>
    <mergeCell ref="F252:G252"/>
    <mergeCell ref="F253:G253"/>
    <mergeCell ref="F254:G254"/>
    <mergeCell ref="F255:G255"/>
    <mergeCell ref="F256:G256"/>
    <mergeCell ref="B251:E251"/>
    <mergeCell ref="B252:E252"/>
    <mergeCell ref="B253:E253"/>
    <mergeCell ref="B254:E254"/>
    <mergeCell ref="B255:E255"/>
    <mergeCell ref="B256:E256"/>
    <mergeCell ref="F257:G257"/>
    <mergeCell ref="F258:G258"/>
    <mergeCell ref="F259:G259"/>
    <mergeCell ref="F260:G260"/>
    <mergeCell ref="F261:G261"/>
    <mergeCell ref="F262:G262"/>
    <mergeCell ref="B257:E257"/>
    <mergeCell ref="B258:E258"/>
    <mergeCell ref="B259:E259"/>
    <mergeCell ref="B260:E260"/>
    <mergeCell ref="B261:E261"/>
    <mergeCell ref="B262:E262"/>
    <mergeCell ref="F263:G263"/>
    <mergeCell ref="F264:G264"/>
    <mergeCell ref="F265:G265"/>
    <mergeCell ref="F266:G266"/>
    <mergeCell ref="F267:G267"/>
    <mergeCell ref="F268:G268"/>
    <mergeCell ref="B263:E263"/>
    <mergeCell ref="B264:E264"/>
    <mergeCell ref="B265:E265"/>
    <mergeCell ref="B266:E266"/>
    <mergeCell ref="B267:E267"/>
    <mergeCell ref="B268:E268"/>
    <mergeCell ref="F269:G269"/>
    <mergeCell ref="F270:G270"/>
    <mergeCell ref="F271:G271"/>
    <mergeCell ref="F272:G272"/>
    <mergeCell ref="F273:G273"/>
    <mergeCell ref="F274:G274"/>
    <mergeCell ref="B269:E269"/>
    <mergeCell ref="B270:E270"/>
    <mergeCell ref="B271:E271"/>
    <mergeCell ref="B272:E272"/>
    <mergeCell ref="B273:E273"/>
    <mergeCell ref="B274:E274"/>
    <mergeCell ref="F275:G275"/>
    <mergeCell ref="F276:G276"/>
    <mergeCell ref="F277:G277"/>
    <mergeCell ref="F278:G278"/>
    <mergeCell ref="F279:G279"/>
    <mergeCell ref="F280:G280"/>
    <mergeCell ref="B275:E275"/>
    <mergeCell ref="B276:E276"/>
    <mergeCell ref="B277:E277"/>
    <mergeCell ref="B278:E278"/>
    <mergeCell ref="B279:E279"/>
    <mergeCell ref="B280:E280"/>
    <mergeCell ref="F281:G281"/>
    <mergeCell ref="F282:G282"/>
    <mergeCell ref="F283:G283"/>
    <mergeCell ref="F284:G284"/>
    <mergeCell ref="F285:G285"/>
    <mergeCell ref="F286:G286"/>
    <mergeCell ref="B281:E281"/>
    <mergeCell ref="B282:E282"/>
    <mergeCell ref="B283:E283"/>
    <mergeCell ref="B284:E284"/>
    <mergeCell ref="B285:E285"/>
    <mergeCell ref="B286:E286"/>
    <mergeCell ref="F287:G287"/>
    <mergeCell ref="F288:G288"/>
    <mergeCell ref="F289:G289"/>
    <mergeCell ref="F290:G290"/>
    <mergeCell ref="F291:G291"/>
    <mergeCell ref="F292:G292"/>
    <mergeCell ref="B287:E287"/>
    <mergeCell ref="B288:E288"/>
    <mergeCell ref="B289:E289"/>
    <mergeCell ref="B290:E290"/>
    <mergeCell ref="B291:E291"/>
    <mergeCell ref="B292:E292"/>
    <mergeCell ref="F293:G293"/>
    <mergeCell ref="F294:G294"/>
    <mergeCell ref="F295:G295"/>
    <mergeCell ref="F296:G296"/>
    <mergeCell ref="F297:G297"/>
    <mergeCell ref="F298:G298"/>
    <mergeCell ref="B293:E293"/>
    <mergeCell ref="B294:E294"/>
    <mergeCell ref="B295:E295"/>
    <mergeCell ref="B296:E296"/>
    <mergeCell ref="B297:E297"/>
    <mergeCell ref="B298:E298"/>
    <mergeCell ref="F299:G299"/>
    <mergeCell ref="F300:G300"/>
    <mergeCell ref="F301:G301"/>
    <mergeCell ref="F302:G302"/>
    <mergeCell ref="F303:G303"/>
    <mergeCell ref="F304:G304"/>
    <mergeCell ref="B299:E299"/>
    <mergeCell ref="B300:E300"/>
    <mergeCell ref="B301:E301"/>
    <mergeCell ref="B302:E302"/>
    <mergeCell ref="B303:E303"/>
    <mergeCell ref="B304:E304"/>
    <mergeCell ref="F305:G305"/>
    <mergeCell ref="F306:G306"/>
    <mergeCell ref="F307:G307"/>
    <mergeCell ref="F308:G308"/>
    <mergeCell ref="F309:G309"/>
    <mergeCell ref="F310:G310"/>
    <mergeCell ref="B305:E305"/>
    <mergeCell ref="B306:E306"/>
    <mergeCell ref="B307:E307"/>
    <mergeCell ref="B308:E308"/>
    <mergeCell ref="B309:E309"/>
    <mergeCell ref="B310:E310"/>
    <mergeCell ref="F311:G311"/>
    <mergeCell ref="F312:G312"/>
    <mergeCell ref="F313:G313"/>
    <mergeCell ref="F314:G314"/>
    <mergeCell ref="F315:G315"/>
    <mergeCell ref="F316:G316"/>
    <mergeCell ref="B311:E311"/>
    <mergeCell ref="B312:E312"/>
    <mergeCell ref="B313:E313"/>
    <mergeCell ref="B314:E314"/>
    <mergeCell ref="B315:E315"/>
    <mergeCell ref="B316:E316"/>
    <mergeCell ref="F317:G317"/>
    <mergeCell ref="F318:G318"/>
    <mergeCell ref="F319:G319"/>
    <mergeCell ref="F320:G320"/>
    <mergeCell ref="F321:G321"/>
    <mergeCell ref="F322:G322"/>
    <mergeCell ref="B317:E317"/>
    <mergeCell ref="B318:E318"/>
    <mergeCell ref="B319:E319"/>
    <mergeCell ref="B320:E320"/>
    <mergeCell ref="B321:E321"/>
    <mergeCell ref="B322:E322"/>
    <mergeCell ref="F323:G323"/>
    <mergeCell ref="F324:G324"/>
    <mergeCell ref="F325:G325"/>
    <mergeCell ref="F326:G326"/>
    <mergeCell ref="F327:G327"/>
    <mergeCell ref="F328:G328"/>
    <mergeCell ref="B323:E323"/>
    <mergeCell ref="B324:E324"/>
    <mergeCell ref="B325:E325"/>
    <mergeCell ref="B326:E326"/>
    <mergeCell ref="B327:E327"/>
    <mergeCell ref="B328:E328"/>
    <mergeCell ref="F329:G329"/>
    <mergeCell ref="F330:G330"/>
    <mergeCell ref="F331:G331"/>
    <mergeCell ref="F332:G332"/>
    <mergeCell ref="F333:G333"/>
    <mergeCell ref="F334:G334"/>
    <mergeCell ref="B329:E329"/>
    <mergeCell ref="B330:E330"/>
    <mergeCell ref="B331:E331"/>
    <mergeCell ref="B332:E332"/>
    <mergeCell ref="B333:E333"/>
    <mergeCell ref="B334:E334"/>
    <mergeCell ref="F335:G335"/>
    <mergeCell ref="F336:G336"/>
    <mergeCell ref="F337:G337"/>
    <mergeCell ref="F338:G338"/>
    <mergeCell ref="F339:G339"/>
    <mergeCell ref="F340:G340"/>
    <mergeCell ref="B335:E335"/>
    <mergeCell ref="B336:E336"/>
    <mergeCell ref="B337:E337"/>
    <mergeCell ref="B338:E338"/>
    <mergeCell ref="B339:E339"/>
    <mergeCell ref="B340:E340"/>
    <mergeCell ref="F341:G341"/>
    <mergeCell ref="F342:G342"/>
    <mergeCell ref="F343:G343"/>
    <mergeCell ref="F344:G344"/>
    <mergeCell ref="F345:G345"/>
    <mergeCell ref="F346:G346"/>
    <mergeCell ref="B341:E341"/>
    <mergeCell ref="B342:E342"/>
    <mergeCell ref="B343:E343"/>
    <mergeCell ref="B344:E344"/>
    <mergeCell ref="B345:E345"/>
    <mergeCell ref="B346:E346"/>
    <mergeCell ref="F347:G347"/>
    <mergeCell ref="F348:G348"/>
    <mergeCell ref="F349:G349"/>
    <mergeCell ref="F350:G350"/>
    <mergeCell ref="F351:G351"/>
    <mergeCell ref="F352:G352"/>
    <mergeCell ref="B347:E347"/>
    <mergeCell ref="B348:E348"/>
    <mergeCell ref="B349:E349"/>
    <mergeCell ref="B350:E350"/>
    <mergeCell ref="B351:E351"/>
    <mergeCell ref="B352:E352"/>
    <mergeCell ref="F353:G353"/>
    <mergeCell ref="F354:G354"/>
    <mergeCell ref="F355:G355"/>
    <mergeCell ref="F356:G356"/>
    <mergeCell ref="F357:G357"/>
    <mergeCell ref="F358:G358"/>
    <mergeCell ref="B353:E353"/>
    <mergeCell ref="B354:E354"/>
    <mergeCell ref="B355:E355"/>
    <mergeCell ref="B356:E356"/>
    <mergeCell ref="B357:E357"/>
    <mergeCell ref="B358:E358"/>
    <mergeCell ref="F359:G359"/>
    <mergeCell ref="F360:G360"/>
    <mergeCell ref="F361:G361"/>
    <mergeCell ref="F362:G362"/>
    <mergeCell ref="F363:G363"/>
    <mergeCell ref="F364:G364"/>
    <mergeCell ref="B359:E359"/>
    <mergeCell ref="B360:E360"/>
    <mergeCell ref="B361:E361"/>
    <mergeCell ref="B362:E362"/>
    <mergeCell ref="B363:E363"/>
    <mergeCell ref="B364:E364"/>
    <mergeCell ref="F365:G365"/>
    <mergeCell ref="F366:G366"/>
    <mergeCell ref="F367:G367"/>
    <mergeCell ref="F368:G368"/>
    <mergeCell ref="F369:G369"/>
    <mergeCell ref="F370:G370"/>
    <mergeCell ref="B365:E365"/>
    <mergeCell ref="B366:E366"/>
    <mergeCell ref="B367:E367"/>
    <mergeCell ref="B368:E368"/>
    <mergeCell ref="B369:E369"/>
    <mergeCell ref="B370:E370"/>
    <mergeCell ref="B378:E378"/>
    <mergeCell ref="B379:E379"/>
    <mergeCell ref="B380:E380"/>
    <mergeCell ref="B381:E381"/>
    <mergeCell ref="B382:E382"/>
    <mergeCell ref="F371:G371"/>
    <mergeCell ref="F372:G372"/>
    <mergeCell ref="F373:G373"/>
    <mergeCell ref="F374:G374"/>
    <mergeCell ref="F375:G375"/>
    <mergeCell ref="F376:G376"/>
    <mergeCell ref="B371:E371"/>
    <mergeCell ref="B372:E372"/>
    <mergeCell ref="B373:E373"/>
    <mergeCell ref="B374:E374"/>
    <mergeCell ref="B375:E375"/>
    <mergeCell ref="B376:E376"/>
    <mergeCell ref="F377:G377"/>
    <mergeCell ref="F378:G378"/>
    <mergeCell ref="F379:G379"/>
    <mergeCell ref="F380:G380"/>
    <mergeCell ref="F381:G381"/>
    <mergeCell ref="F382:G382"/>
    <mergeCell ref="B377:E377"/>
    <mergeCell ref="B388:E388"/>
    <mergeCell ref="F387:G387"/>
    <mergeCell ref="F388:G388"/>
    <mergeCell ref="G414:G415"/>
    <mergeCell ref="E414:F415"/>
    <mergeCell ref="A405:C405"/>
    <mergeCell ref="B400:C400"/>
    <mergeCell ref="A401:A402"/>
    <mergeCell ref="B401:C402"/>
    <mergeCell ref="C406:C407"/>
    <mergeCell ref="E403:F404"/>
    <mergeCell ref="G403:G404"/>
    <mergeCell ref="E402:F402"/>
    <mergeCell ref="A411:A412"/>
    <mergeCell ref="B411:C412"/>
    <mergeCell ref="A410:C410"/>
    <mergeCell ref="A415:C420"/>
    <mergeCell ref="E416:G420"/>
    <mergeCell ref="E405:F405"/>
    <mergeCell ref="E406:F407"/>
    <mergeCell ref="G406:G407"/>
    <mergeCell ref="E412:F413"/>
    <mergeCell ref="A406:B407"/>
    <mergeCell ref="F386:G386"/>
    <mergeCell ref="F383:G383"/>
    <mergeCell ref="F384:G384"/>
    <mergeCell ref="F385:G385"/>
    <mergeCell ref="B383:E383"/>
    <mergeCell ref="B384:E384"/>
    <mergeCell ref="B385:E385"/>
    <mergeCell ref="B386:E386"/>
    <mergeCell ref="B387:E387"/>
    <mergeCell ref="F25:G25"/>
    <mergeCell ref="F20:G20"/>
    <mergeCell ref="F21:G21"/>
    <mergeCell ref="F22:G22"/>
    <mergeCell ref="F32:G32"/>
    <mergeCell ref="F33:G33"/>
    <mergeCell ref="F34:G34"/>
    <mergeCell ref="B31:E31"/>
    <mergeCell ref="B32:E32"/>
    <mergeCell ref="F26:G26"/>
    <mergeCell ref="F27:G27"/>
    <mergeCell ref="F28:G28"/>
    <mergeCell ref="F29:G29"/>
    <mergeCell ref="B22:E22"/>
    <mergeCell ref="B23:E23"/>
    <mergeCell ref="B24:E24"/>
    <mergeCell ref="B25:E25"/>
    <mergeCell ref="B26:E26"/>
    <mergeCell ref="B27:E27"/>
    <mergeCell ref="B28:E28"/>
    <mergeCell ref="B29:E29"/>
    <mergeCell ref="B30:E30"/>
    <mergeCell ref="F13:G13"/>
    <mergeCell ref="F17:G17"/>
    <mergeCell ref="F18:G18"/>
    <mergeCell ref="F19:G19"/>
    <mergeCell ref="F14:G14"/>
    <mergeCell ref="F15:G15"/>
    <mergeCell ref="F16:G16"/>
    <mergeCell ref="F23:G23"/>
    <mergeCell ref="F24:G24"/>
    <mergeCell ref="B13:E13"/>
    <mergeCell ref="B14:E14"/>
    <mergeCell ref="B15:E15"/>
    <mergeCell ref="B16:E16"/>
    <mergeCell ref="B17:E17"/>
    <mergeCell ref="B18:E18"/>
    <mergeCell ref="B19:E19"/>
    <mergeCell ref="B20:E20"/>
    <mergeCell ref="B21:E21"/>
    <mergeCell ref="A423:G438"/>
    <mergeCell ref="B389:E389"/>
    <mergeCell ref="B390:E390"/>
    <mergeCell ref="B391:E391"/>
    <mergeCell ref="B392:E392"/>
    <mergeCell ref="B393:E393"/>
    <mergeCell ref="B394:E394"/>
    <mergeCell ref="B395:E395"/>
    <mergeCell ref="B396:E396"/>
    <mergeCell ref="F393:G393"/>
    <mergeCell ref="F394:G394"/>
    <mergeCell ref="F395:G395"/>
    <mergeCell ref="F396:G396"/>
    <mergeCell ref="F392:G392"/>
    <mergeCell ref="F389:G389"/>
    <mergeCell ref="G410:G411"/>
    <mergeCell ref="G412:G413"/>
    <mergeCell ref="F390:G390"/>
    <mergeCell ref="F391:G391"/>
    <mergeCell ref="E410:F411"/>
    <mergeCell ref="E408:F409"/>
    <mergeCell ref="G408:G409"/>
    <mergeCell ref="E399:G401"/>
  </mergeCells>
  <conditionalFormatting sqref="B2 B400">
    <cfRule type="expression" dxfId="43" priority="61">
      <formula>ISERR(YEAR($B2))</formula>
    </cfRule>
  </conditionalFormatting>
  <conditionalFormatting sqref="B3">
    <cfRule type="expression" dxfId="42" priority="60">
      <formula>AND(B3&lt;&gt;"",NOT(ISNUMBER(B3)))</formula>
    </cfRule>
  </conditionalFormatting>
  <conditionalFormatting sqref="B7">
    <cfRule type="expression" dxfId="41" priority="59">
      <formula>AND(B7&lt;&gt;"",NOT(ISNUMBER(B7)))</formula>
    </cfRule>
  </conditionalFormatting>
  <conditionalFormatting sqref="B14:B44">
    <cfRule type="cellIs" dxfId="40" priority="56" operator="notBetween">
      <formula>0</formula>
      <formula>999999999999999</formula>
    </cfRule>
  </conditionalFormatting>
  <conditionalFormatting sqref="E9:F9 B9:C9 E6:F6 B6:C6">
    <cfRule type="cellIs" dxfId="39" priority="20" operator="notBetween">
      <formula>-99999999</formula>
      <formula>99999999</formula>
    </cfRule>
  </conditionalFormatting>
  <conditionalFormatting sqref="B401">
    <cfRule type="expression" dxfId="38" priority="19">
      <formula>AND(B401&lt;&gt;"",NOT(ISNUMBER(B401)))</formula>
    </cfRule>
  </conditionalFormatting>
  <conditionalFormatting sqref="C406">
    <cfRule type="expression" dxfId="37" priority="12">
      <formula>AND(C406&lt;&gt;"",NOT(ISNUMBER(C406)))</formula>
    </cfRule>
  </conditionalFormatting>
  <conditionalFormatting sqref="B46:B76">
    <cfRule type="cellIs" dxfId="36" priority="11" operator="notBetween">
      <formula>0</formula>
      <formula>999999999999999</formula>
    </cfRule>
  </conditionalFormatting>
  <conditionalFormatting sqref="B78:B108">
    <cfRule type="cellIs" dxfId="35" priority="10" operator="notBetween">
      <formula>0</formula>
      <formula>999999999999999</formula>
    </cfRule>
  </conditionalFormatting>
  <conditionalFormatting sqref="B110:B140">
    <cfRule type="cellIs" dxfId="34" priority="9" operator="notBetween">
      <formula>0</formula>
      <formula>999999999999999</formula>
    </cfRule>
  </conditionalFormatting>
  <conditionalFormatting sqref="B142:B172">
    <cfRule type="cellIs" dxfId="33" priority="8" operator="notBetween">
      <formula>0</formula>
      <formula>999999999999999</formula>
    </cfRule>
  </conditionalFormatting>
  <conditionalFormatting sqref="B174:B204">
    <cfRule type="cellIs" dxfId="32" priority="7" operator="notBetween">
      <formula>0</formula>
      <formula>999999999999999</formula>
    </cfRule>
  </conditionalFormatting>
  <conditionalFormatting sqref="B206:B236">
    <cfRule type="cellIs" dxfId="31" priority="6" operator="notBetween">
      <formula>0</formula>
      <formula>999999999999999</formula>
    </cfRule>
  </conditionalFormatting>
  <conditionalFormatting sqref="B238:B268">
    <cfRule type="cellIs" dxfId="30" priority="5" operator="notBetween">
      <formula>0</formula>
      <formula>999999999999999</formula>
    </cfRule>
  </conditionalFormatting>
  <conditionalFormatting sqref="B270:B300">
    <cfRule type="cellIs" dxfId="29" priority="4" operator="notBetween">
      <formula>0</formula>
      <formula>999999999999999</formula>
    </cfRule>
  </conditionalFormatting>
  <conditionalFormatting sqref="B302:B332">
    <cfRule type="cellIs" dxfId="28" priority="3" operator="notBetween">
      <formula>0</formula>
      <formula>999999999999999</formula>
    </cfRule>
  </conditionalFormatting>
  <conditionalFormatting sqref="B334:B364">
    <cfRule type="cellIs" dxfId="27" priority="2" operator="notBetween">
      <formula>0</formula>
      <formula>999999999999999</formula>
    </cfRule>
  </conditionalFormatting>
  <conditionalFormatting sqref="B366:B396">
    <cfRule type="cellIs" dxfId="26" priority="1" operator="notBetween">
      <formula>0</formula>
      <formula>999999999999999</formula>
    </cfRule>
  </conditionalFormatting>
  <conditionalFormatting sqref="G410 G402:G403 G405 G412 G414">
    <cfRule type="containsText" dxfId="25" priority="17" operator="containsText" text="No">
      <formula>NOT(ISERROR(SEARCH("No",G402)))</formula>
    </cfRule>
  </conditionalFormatting>
  <conditionalFormatting sqref="G408">
    <cfRule type="containsText" dxfId="24" priority="16" operator="containsText" text="No">
      <formula>NOT(ISERROR(SEARCH("No",G408)))</formula>
    </cfRule>
  </conditionalFormatting>
  <conditionalFormatting sqref="G406">
    <cfRule type="containsText" dxfId="23" priority="14" operator="containsText" text="No">
      <formula>NOT(ISERROR(SEARCH("No",G406)))</formula>
    </cfRule>
  </conditionalFormatting>
  <dataValidations count="2">
    <dataValidation operator="lessThan" allowBlank="1" showInputMessage="1" sqref="E6:F6 E9:F9 B9:C9" xr:uid="{00000000-0002-0000-0400-000000000000}"/>
    <dataValidation allowBlank="1" showInputMessage="1" showErrorMessage="1" promptTitle="Meter Reading" prompt="Only complete this section if a meter is used." sqref="B2:C3 B400:C402" xr:uid="{00000000-0002-0000-0400-000001000000}"/>
  </dataValidations>
  <pageMargins left="0.25" right="0.25" top="0.75" bottom="0.75" header="0.3" footer="0.3"/>
  <pageSetup paperSize="9" scale="78" orientation="portrait" r:id="rId1"/>
  <rowBreaks count="7" manualBreakCount="7">
    <brk id="44" max="6" man="1"/>
    <brk id="108" max="6" man="1"/>
    <brk id="172" max="6" man="1"/>
    <brk id="236" max="6" man="1"/>
    <brk id="300" max="6" man="1"/>
    <brk id="364" max="6" man="1"/>
    <brk id="397"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5126" r:id="rId4" name="hydroDailyButton">
              <controlPr defaultSize="0" autoLine="0" autoPict="0" macro="[0]!CreateHydroXML">
                <anchor moveWithCells="1" sizeWithCells="1">
                  <from>
                    <xdr:col>5</xdr:col>
                    <xdr:colOff>88900</xdr:colOff>
                    <xdr:row>416</xdr:row>
                    <xdr:rowOff>31750</xdr:rowOff>
                  </from>
                  <to>
                    <xdr:col>5</xdr:col>
                    <xdr:colOff>1028700</xdr:colOff>
                    <xdr:row>418</xdr:row>
                    <xdr:rowOff>184150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BC109"/>
  <sheetViews>
    <sheetView tabSelected="1" topLeftCell="A56" zoomScaleNormal="100" zoomScaleSheetLayoutView="80" workbookViewId="0">
      <selection activeCell="C75" sqref="C75:C76"/>
    </sheetView>
  </sheetViews>
  <sheetFormatPr defaultColWidth="13.81640625" defaultRowHeight="14.5" x14ac:dyDescent="0.35"/>
  <cols>
    <col min="1" max="1" width="15.7265625" style="30" customWidth="1"/>
    <col min="2" max="2" width="13.81640625" style="16"/>
    <col min="3" max="3" width="15.7265625" style="16" customWidth="1"/>
    <col min="4" max="4" width="2" style="16" customWidth="1"/>
    <col min="5" max="5" width="13.81640625" style="16"/>
    <col min="6" max="6" width="19.81640625" style="16" customWidth="1"/>
    <col min="7" max="7" width="13.81640625" style="30" customWidth="1"/>
    <col min="8" max="8" width="46" style="88" customWidth="1"/>
    <col min="9" max="19" width="13.81640625" style="85"/>
    <col min="20" max="16384" width="13.81640625" style="16"/>
  </cols>
  <sheetData>
    <row r="1" spans="1:9" x14ac:dyDescent="0.35">
      <c r="A1" s="259" t="s">
        <v>63</v>
      </c>
      <c r="B1" s="260"/>
      <c r="C1" s="261"/>
    </row>
    <row r="2" spans="1:9" x14ac:dyDescent="0.35">
      <c r="A2" s="96" t="s">
        <v>0</v>
      </c>
      <c r="B2" s="241">
        <v>43556</v>
      </c>
      <c r="C2" s="351"/>
      <c r="D2" s="35" t="str">
        <f>IF(NOT(ISERR(YEAR(B2))),"","Invalid Date")</f>
        <v/>
      </c>
    </row>
    <row r="3" spans="1:9" x14ac:dyDescent="0.35">
      <c r="A3" s="125" t="s">
        <v>6</v>
      </c>
      <c r="B3" s="347">
        <v>1605493</v>
      </c>
      <c r="C3" s="298"/>
      <c r="D3" s="35" t="str">
        <f>IF(OR(ISNUMBER(B3),B3=""),"","Please input a valid number")</f>
        <v/>
      </c>
    </row>
    <row r="5" spans="1:9" x14ac:dyDescent="0.35">
      <c r="A5" s="13"/>
      <c r="B5" s="221" t="s">
        <v>133</v>
      </c>
      <c r="C5" s="221"/>
      <c r="D5" s="14"/>
      <c r="E5" s="221" t="s">
        <v>41</v>
      </c>
      <c r="F5" s="221"/>
      <c r="G5" s="14"/>
    </row>
    <row r="6" spans="1:9" x14ac:dyDescent="0.35">
      <c r="A6" s="13"/>
      <c r="B6" s="352">
        <v>65</v>
      </c>
      <c r="C6" s="352"/>
      <c r="D6" s="65"/>
      <c r="E6" s="352">
        <v>0.85</v>
      </c>
      <c r="F6" s="352"/>
      <c r="G6" s="66" t="str">
        <f>IF(AND(B6&lt;&gt;"",NOT(ISNUMBER(B6)),E6&lt;&gt;"",NOT(ISNUMBER(E6))),"Net Operating Head and Turbine/water wheel efficiency values invalid",IF(AND(B6&lt;&gt;"",NOT(ISNUMBER(B6)),OR(E6="",ISNUMBER(E6))),"Net Operating Head values invalid",IF(AND(OR(B6="",ISNUMBER(B6)),E6&lt;&gt;"",NOT(ISNUMBER(E6))),"Turbine/water wheel efficiency value invalid",IF(OR(AND(E6&lt;1,E6&gt;0),E6=""),IF(OR(B6&gt;0,B6=""),"","Net operating head in meters needs to be above 0"),IF(OR(B6&gt;0,B6=""),"Please enter a number of greater than 0 or less than 1 i.e. 0.1 – 0.99, in Turbine/water wheel efficiency","Net operating head in meters needs to be above 0 and Please enter a number of greater than 0 or less than 1 i.e. 0.1 – 0.99, in Turbine/water wheel efficiency")))))</f>
        <v/>
      </c>
      <c r="H6" s="81"/>
    </row>
    <row r="7" spans="1:9" x14ac:dyDescent="0.35">
      <c r="A7" s="64"/>
      <c r="B7" s="67"/>
      <c r="C7" s="67"/>
      <c r="D7" s="68"/>
      <c r="E7" s="69"/>
      <c r="F7" s="69"/>
      <c r="G7" s="75" t="s">
        <v>53</v>
      </c>
      <c r="H7" s="80" t="s">
        <v>108</v>
      </c>
    </row>
    <row r="8" spans="1:9" x14ac:dyDescent="0.35">
      <c r="A8" s="13"/>
      <c r="B8" s="221" t="s">
        <v>42</v>
      </c>
      <c r="C8" s="221"/>
      <c r="D8" s="65"/>
      <c r="E8" s="221" t="s">
        <v>43</v>
      </c>
      <c r="F8" s="221"/>
      <c r="G8" s="25" t="str">
        <f>IF(OR(AND(B9&gt;0,B9&lt;1),B9=""),"true","false")</f>
        <v>true</v>
      </c>
      <c r="H8" s="81" t="str">
        <f>IF(OR(AND(E9&gt;0,E9&lt;1),E9=""),"true","false")</f>
        <v>true</v>
      </c>
    </row>
    <row r="9" spans="1:9" x14ac:dyDescent="0.35">
      <c r="A9" s="13"/>
      <c r="B9" s="352">
        <v>0.89</v>
      </c>
      <c r="C9" s="352"/>
      <c r="D9" s="65"/>
      <c r="E9" s="353">
        <v>0.99</v>
      </c>
      <c r="F9" s="353"/>
      <c r="G9" s="66" t="str">
        <f>IF(AND(B9&lt;&gt;"",NOT(ISNUMBER(B9)),E9&lt;&gt;"",NOT(ISNUMBER(E9))),"Generator efficiency and Transmission system efficiency values invalid",IF(AND(B9&lt;&gt;"",NOT(ISNUMBER(B9)),OR(E9="",ISNUMBER(E9))),"Generator efficiency value invalid",IF(AND(OR(B9="",ISNUMBER(B9)),E9&lt;&gt;"",NOT(ISNUMBER(E9))),"Transmission system efficiency value invalid",IF(AND(G8="false",H8="false"),"Please enter a number of greater than 0 or less than 1 i.e. 0.1 – 0.99, for both Generator and Transmission system efficiency",IF(G8="false","Please enter a number of greater than 0 or less than 1 i.e. 0.1 – 0.99, for Generator efficiency",IF(H8="false","Please enter a number of greater than 0 or less than 1 i.e. 0.1 – 0.99, for Transmission system efficiency",""))))))</f>
        <v/>
      </c>
      <c r="H9" s="83"/>
      <c r="I9" s="81"/>
    </row>
    <row r="10" spans="1:9" x14ac:dyDescent="0.35">
      <c r="A10" s="64"/>
      <c r="B10" s="64"/>
      <c r="C10" s="64"/>
      <c r="D10" s="64"/>
      <c r="E10" s="64"/>
      <c r="F10" s="13"/>
      <c r="G10" s="14"/>
      <c r="I10" s="81" t="s">
        <v>1</v>
      </c>
    </row>
    <row r="11" spans="1:9" x14ac:dyDescent="0.35">
      <c r="A11" s="13"/>
      <c r="B11" s="13"/>
      <c r="C11" s="221" t="s">
        <v>44</v>
      </c>
      <c r="D11" s="221"/>
      <c r="E11" s="127">
        <f>IF(AND(B6&lt;&gt;"",E6&lt;&gt;"",B9&lt;&gt;"",E9&lt;&gt;"",B6&gt;0,E6&gt;0,B9&gt;0,E9&gt;0,ISNUMBER(B6),E6&lt;1,B9&lt;1,E9&lt;1),366.972/(B6*(E6*E9*B9)),"")</f>
        <v>7.5383352052221833</v>
      </c>
      <c r="F11" s="13"/>
      <c r="G11" s="13"/>
    </row>
    <row r="12" spans="1:9" x14ac:dyDescent="0.35">
      <c r="A12" s="13"/>
      <c r="B12" s="13"/>
      <c r="C12" s="13"/>
      <c r="D12" s="13"/>
      <c r="E12" s="13"/>
      <c r="F12" s="13"/>
      <c r="G12" s="14"/>
    </row>
    <row r="13" spans="1:9" x14ac:dyDescent="0.35">
      <c r="A13" s="70" t="s">
        <v>66</v>
      </c>
      <c r="B13" s="230" t="s">
        <v>81</v>
      </c>
      <c r="C13" s="230"/>
      <c r="D13" s="230"/>
      <c r="E13" s="230"/>
      <c r="F13" s="340" t="s">
        <v>45</v>
      </c>
      <c r="G13" s="340"/>
      <c r="H13" s="83"/>
    </row>
    <row r="14" spans="1:9" x14ac:dyDescent="0.35">
      <c r="A14" s="123" t="s">
        <v>145</v>
      </c>
      <c r="B14" s="337">
        <v>1419</v>
      </c>
      <c r="C14" s="337"/>
      <c r="D14" s="337"/>
      <c r="E14" s="337"/>
      <c r="F14" s="338">
        <f>IF(AND(B14&lt;&gt;"",E11&lt;&gt;""),B14*E11,"")</f>
        <v>10696.897656210278</v>
      </c>
      <c r="G14" s="338"/>
      <c r="H14" s="83" t="str">
        <f t="shared" ref="H14:H43" si="0">IF(OR(ISNUMBER(B14),B14=""),"","Please input a valid number into reading")</f>
        <v/>
      </c>
    </row>
    <row r="15" spans="1:9" x14ac:dyDescent="0.35">
      <c r="A15" s="123" t="s">
        <v>147</v>
      </c>
      <c r="B15" s="337">
        <v>483</v>
      </c>
      <c r="C15" s="337"/>
      <c r="D15" s="337"/>
      <c r="E15" s="337"/>
      <c r="F15" s="338">
        <f>IF(AND(B15&lt;&gt;"",E11&lt;&gt;""),B15*E11,"")</f>
        <v>3641.0159041223146</v>
      </c>
      <c r="G15" s="338"/>
      <c r="H15" s="83" t="str">
        <f t="shared" si="0"/>
        <v/>
      </c>
    </row>
    <row r="16" spans="1:9" x14ac:dyDescent="0.35">
      <c r="A16" s="123" t="s">
        <v>148</v>
      </c>
      <c r="B16" s="337">
        <v>625</v>
      </c>
      <c r="C16" s="337"/>
      <c r="D16" s="337"/>
      <c r="E16" s="337"/>
      <c r="F16" s="338">
        <f>IF(AND(B16&lt;&gt;"",E11&lt;&gt;""),B16*E11,"")</f>
        <v>4711.4595032638645</v>
      </c>
      <c r="G16" s="338"/>
      <c r="H16" s="83" t="str">
        <f t="shared" si="0"/>
        <v/>
      </c>
    </row>
    <row r="17" spans="1:8" x14ac:dyDescent="0.35">
      <c r="A17" s="123" t="s">
        <v>149</v>
      </c>
      <c r="B17" s="337">
        <v>367</v>
      </c>
      <c r="C17" s="337"/>
      <c r="D17" s="337"/>
      <c r="E17" s="337"/>
      <c r="F17" s="338">
        <f>IF(AND(B17&lt;&gt;"",E11&lt;&gt;""),B17*E11,"")</f>
        <v>2766.5690203165414</v>
      </c>
      <c r="G17" s="338"/>
      <c r="H17" s="83" t="str">
        <f t="shared" si="0"/>
        <v/>
      </c>
    </row>
    <row r="18" spans="1:8" x14ac:dyDescent="0.35">
      <c r="A18" s="123" t="s">
        <v>150</v>
      </c>
      <c r="B18" s="337">
        <v>253</v>
      </c>
      <c r="C18" s="337"/>
      <c r="D18" s="337"/>
      <c r="E18" s="337"/>
      <c r="F18" s="338">
        <f>IF(AND(B18&lt;&gt;"",E11&lt;&gt;""),B18*E11,"")</f>
        <v>1907.1988069212123</v>
      </c>
      <c r="G18" s="338"/>
      <c r="H18" s="83" t="str">
        <f t="shared" si="0"/>
        <v/>
      </c>
    </row>
    <row r="19" spans="1:8" x14ac:dyDescent="0.35">
      <c r="A19" s="123" t="s">
        <v>151</v>
      </c>
      <c r="B19" s="337">
        <v>486</v>
      </c>
      <c r="C19" s="337"/>
      <c r="D19" s="337"/>
      <c r="E19" s="337"/>
      <c r="F19" s="338">
        <f>IF(AND(B19&lt;&gt;"",E11&lt;&gt;""),B19*E11,"")</f>
        <v>3663.6309097379813</v>
      </c>
      <c r="G19" s="338"/>
      <c r="H19" s="83" t="str">
        <f t="shared" si="0"/>
        <v/>
      </c>
    </row>
    <row r="20" spans="1:8" x14ac:dyDescent="0.35">
      <c r="A20" s="123" t="s">
        <v>152</v>
      </c>
      <c r="B20" s="337">
        <v>0</v>
      </c>
      <c r="C20" s="337"/>
      <c r="D20" s="337"/>
      <c r="E20" s="337"/>
      <c r="F20" s="338">
        <f>IF(AND(B20&lt;&gt;"",E11&lt;&gt;""),B20*E11,"")</f>
        <v>0</v>
      </c>
      <c r="G20" s="338"/>
      <c r="H20" s="83" t="str">
        <f t="shared" si="0"/>
        <v/>
      </c>
    </row>
    <row r="21" spans="1:8" x14ac:dyDescent="0.35">
      <c r="A21" s="123" t="s">
        <v>153</v>
      </c>
      <c r="B21" s="337">
        <v>0</v>
      </c>
      <c r="C21" s="337"/>
      <c r="D21" s="337"/>
      <c r="E21" s="337"/>
      <c r="F21" s="338">
        <f>IF(AND(B21&lt;&gt;"",E11&lt;&gt;""),B21*E11,"")</f>
        <v>0</v>
      </c>
      <c r="G21" s="338"/>
      <c r="H21" s="83" t="str">
        <f t="shared" si="0"/>
        <v/>
      </c>
    </row>
    <row r="22" spans="1:8" x14ac:dyDescent="0.35">
      <c r="A22" s="123" t="s">
        <v>154</v>
      </c>
      <c r="B22" s="337">
        <v>0</v>
      </c>
      <c r="C22" s="337"/>
      <c r="D22" s="337"/>
      <c r="E22" s="337"/>
      <c r="F22" s="338">
        <f>IF(AND(B22&lt;&gt;"",E11&lt;&gt;""),B22*E11,"")</f>
        <v>0</v>
      </c>
      <c r="G22" s="338"/>
      <c r="H22" s="83" t="str">
        <f t="shared" si="0"/>
        <v/>
      </c>
    </row>
    <row r="23" spans="1:8" x14ac:dyDescent="0.35">
      <c r="A23" s="123" t="s">
        <v>155</v>
      </c>
      <c r="B23" s="337">
        <v>0</v>
      </c>
      <c r="C23" s="337"/>
      <c r="D23" s="337"/>
      <c r="E23" s="337"/>
      <c r="F23" s="338">
        <f>IF(AND(B23&lt;&gt;"",E11&lt;&gt;""),B23*E11,"")</f>
        <v>0</v>
      </c>
      <c r="G23" s="338"/>
      <c r="H23" s="83" t="str">
        <f t="shared" si="0"/>
        <v/>
      </c>
    </row>
    <row r="24" spans="1:8" x14ac:dyDescent="0.35">
      <c r="A24" s="123" t="s">
        <v>156</v>
      </c>
      <c r="B24" s="337">
        <v>0</v>
      </c>
      <c r="C24" s="337"/>
      <c r="D24" s="337"/>
      <c r="E24" s="337"/>
      <c r="F24" s="338">
        <f>IF(AND(B24&lt;&gt;"",E11&lt;&gt;""),B24*E11,"")</f>
        <v>0</v>
      </c>
      <c r="G24" s="338"/>
      <c r="H24" s="83" t="str">
        <f t="shared" si="0"/>
        <v/>
      </c>
    </row>
    <row r="25" spans="1:8" x14ac:dyDescent="0.35">
      <c r="A25" s="123" t="s">
        <v>157</v>
      </c>
      <c r="B25" s="337">
        <v>1698</v>
      </c>
      <c r="C25" s="337"/>
      <c r="D25" s="337"/>
      <c r="E25" s="337"/>
      <c r="F25" s="338">
        <f>IF(AND(B25&lt;&gt;"",E11&lt;&gt;""),B25*E11,"")</f>
        <v>12800.093178467267</v>
      </c>
      <c r="G25" s="338"/>
      <c r="H25" s="83" t="str">
        <f t="shared" si="0"/>
        <v/>
      </c>
    </row>
    <row r="26" spans="1:8" x14ac:dyDescent="0.35">
      <c r="A26" s="123" t="s">
        <v>158</v>
      </c>
      <c r="B26" s="337">
        <v>3105</v>
      </c>
      <c r="C26" s="337"/>
      <c r="D26" s="337"/>
      <c r="E26" s="337"/>
      <c r="F26" s="338">
        <f>IF(AND(B26&lt;&gt;"",E11&lt;&gt;""),B26*E11,"")</f>
        <v>23406.530812214878</v>
      </c>
      <c r="G26" s="338"/>
      <c r="H26" s="83" t="str">
        <f t="shared" si="0"/>
        <v/>
      </c>
    </row>
    <row r="27" spans="1:8" x14ac:dyDescent="0.35">
      <c r="A27" s="123" t="s">
        <v>159</v>
      </c>
      <c r="B27" s="337">
        <v>3963</v>
      </c>
      <c r="C27" s="337"/>
      <c r="D27" s="337"/>
      <c r="E27" s="337"/>
      <c r="F27" s="338">
        <f>IF(AND(B27&lt;&gt;"",E11&lt;&gt;""),B27*E11,"")</f>
        <v>29874.422418295511</v>
      </c>
      <c r="G27" s="338"/>
      <c r="H27" s="83" t="str">
        <f t="shared" si="0"/>
        <v/>
      </c>
    </row>
    <row r="28" spans="1:8" x14ac:dyDescent="0.35">
      <c r="A28" s="123" t="s">
        <v>160</v>
      </c>
      <c r="B28" s="337">
        <v>5214</v>
      </c>
      <c r="C28" s="337"/>
      <c r="D28" s="337"/>
      <c r="E28" s="337"/>
      <c r="F28" s="338">
        <f>IF(AND(B28&lt;&gt;"",E11&lt;&gt;""),B28*E11,"")</f>
        <v>39304.879760028467</v>
      </c>
      <c r="G28" s="338"/>
      <c r="H28" s="83" t="str">
        <f t="shared" si="0"/>
        <v/>
      </c>
    </row>
    <row r="29" spans="1:8" x14ac:dyDescent="0.35">
      <c r="A29" s="123" t="s">
        <v>161</v>
      </c>
      <c r="B29" s="337">
        <v>2503</v>
      </c>
      <c r="C29" s="337"/>
      <c r="D29" s="337"/>
      <c r="E29" s="337"/>
      <c r="F29" s="338">
        <f>IF(AND(B29&lt;&gt;"",E11&lt;&gt;""),B29*E11,"")</f>
        <v>18868.453018671124</v>
      </c>
      <c r="G29" s="338"/>
      <c r="H29" s="83" t="str">
        <f t="shared" si="0"/>
        <v/>
      </c>
    </row>
    <row r="30" spans="1:8" x14ac:dyDescent="0.35">
      <c r="A30" s="123" t="s">
        <v>162</v>
      </c>
      <c r="B30" s="337">
        <v>998</v>
      </c>
      <c r="C30" s="337"/>
      <c r="D30" s="337"/>
      <c r="E30" s="337"/>
      <c r="F30" s="338">
        <f>IF(AND(B30&lt;&gt;"",E11&lt;&gt;""),B30*E11,"")</f>
        <v>7523.2585348117391</v>
      </c>
      <c r="G30" s="338"/>
      <c r="H30" s="83" t="str">
        <f t="shared" si="0"/>
        <v/>
      </c>
    </row>
    <row r="31" spans="1:8" x14ac:dyDescent="0.35">
      <c r="A31" s="123" t="s">
        <v>163</v>
      </c>
      <c r="B31" s="337">
        <v>2355</v>
      </c>
      <c r="C31" s="337"/>
      <c r="D31" s="337"/>
      <c r="E31" s="337"/>
      <c r="F31" s="338">
        <f>IF(AND(B31&lt;&gt;"",E11&lt;&gt;""),B31*E11,"")</f>
        <v>17752.77940829824</v>
      </c>
      <c r="G31" s="338"/>
      <c r="H31" s="83" t="str">
        <f t="shared" si="0"/>
        <v/>
      </c>
    </row>
    <row r="32" spans="1:8" x14ac:dyDescent="0.35">
      <c r="A32" s="123" t="s">
        <v>164</v>
      </c>
      <c r="B32" s="337">
        <v>1363</v>
      </c>
      <c r="C32" s="337"/>
      <c r="D32" s="337"/>
      <c r="E32" s="337"/>
      <c r="F32" s="338">
        <f>IF(AND(B32&lt;&gt;"",E11&lt;&gt;""),B32*E11,"")</f>
        <v>10274.750884717836</v>
      </c>
      <c r="G32" s="338"/>
      <c r="H32" s="83" t="str">
        <f t="shared" si="0"/>
        <v/>
      </c>
    </row>
    <row r="33" spans="1:13" x14ac:dyDescent="0.35">
      <c r="A33" s="123" t="s">
        <v>165</v>
      </c>
      <c r="B33" s="337">
        <v>3269</v>
      </c>
      <c r="C33" s="337"/>
      <c r="D33" s="337"/>
      <c r="E33" s="337"/>
      <c r="F33" s="338">
        <f>IF(AND(B33&lt;&gt;"",E11&lt;&gt;""),B33*E11,"")</f>
        <v>24642.817785871317</v>
      </c>
      <c r="G33" s="338"/>
      <c r="H33" s="83" t="str">
        <f t="shared" si="0"/>
        <v/>
      </c>
    </row>
    <row r="34" spans="1:13" x14ac:dyDescent="0.35">
      <c r="A34" s="123" t="s">
        <v>166</v>
      </c>
      <c r="B34" s="337">
        <v>5145</v>
      </c>
      <c r="C34" s="337"/>
      <c r="D34" s="337"/>
      <c r="E34" s="337"/>
      <c r="F34" s="338">
        <f>IF(AND(B34&lt;&gt;"",E11&lt;&gt;""),B34*E11,"")</f>
        <v>38784.73463086813</v>
      </c>
      <c r="G34" s="338"/>
      <c r="H34" s="83" t="str">
        <f t="shared" si="0"/>
        <v/>
      </c>
    </row>
    <row r="35" spans="1:13" x14ac:dyDescent="0.35">
      <c r="A35" s="123" t="s">
        <v>167</v>
      </c>
      <c r="B35" s="337">
        <v>7059</v>
      </c>
      <c r="C35" s="337"/>
      <c r="D35" s="337"/>
      <c r="E35" s="337"/>
      <c r="F35" s="338">
        <f>IF(AND(B35&lt;&gt;"",E11&lt;&gt;""),B35*E11,"")</f>
        <v>53213.108213663392</v>
      </c>
      <c r="G35" s="338"/>
      <c r="H35" s="83" t="str">
        <f t="shared" si="0"/>
        <v/>
      </c>
    </row>
    <row r="36" spans="1:13" x14ac:dyDescent="0.35">
      <c r="A36" s="123" t="s">
        <v>168</v>
      </c>
      <c r="B36" s="337">
        <v>4596</v>
      </c>
      <c r="C36" s="337"/>
      <c r="D36" s="337"/>
      <c r="E36" s="337"/>
      <c r="F36" s="338">
        <f>IF(AND(B36&lt;&gt;"",E11&lt;&gt;""),B36*E11,"")</f>
        <v>34646.188603201153</v>
      </c>
      <c r="G36" s="338"/>
      <c r="H36" s="83" t="str">
        <f t="shared" si="0"/>
        <v/>
      </c>
    </row>
    <row r="37" spans="1:13" x14ac:dyDescent="0.35">
      <c r="A37" s="123" t="s">
        <v>169</v>
      </c>
      <c r="B37" s="337">
        <v>2489</v>
      </c>
      <c r="C37" s="337"/>
      <c r="D37" s="337"/>
      <c r="E37" s="337"/>
      <c r="F37" s="338">
        <f>IF(AND(B37&lt;&gt;"",E11&lt;&gt;""),B37*E11,"")</f>
        <v>18762.916325798014</v>
      </c>
      <c r="G37" s="338"/>
      <c r="H37" s="83" t="str">
        <f t="shared" si="0"/>
        <v/>
      </c>
    </row>
    <row r="38" spans="1:13" x14ac:dyDescent="0.35">
      <c r="A38" s="123" t="s">
        <v>170</v>
      </c>
      <c r="B38" s="337">
        <v>2120</v>
      </c>
      <c r="C38" s="337"/>
      <c r="D38" s="337"/>
      <c r="E38" s="337"/>
      <c r="F38" s="338">
        <f>IF(AND(B38&lt;&gt;"",E11&lt;&gt;""),B38*E11,"")</f>
        <v>15981.270635071029</v>
      </c>
      <c r="G38" s="338"/>
      <c r="H38" s="83" t="str">
        <f t="shared" si="0"/>
        <v/>
      </c>
      <c r="M38" s="81" t="s">
        <v>82</v>
      </c>
    </row>
    <row r="39" spans="1:13" x14ac:dyDescent="0.35">
      <c r="A39" s="123" t="s">
        <v>171</v>
      </c>
      <c r="B39" s="337">
        <v>1541</v>
      </c>
      <c r="C39" s="337"/>
      <c r="D39" s="337"/>
      <c r="E39" s="337"/>
      <c r="F39" s="338">
        <f>IF(AND(B39&lt;&gt;"",E11&lt;&gt;""),B39*E11,"")</f>
        <v>11616.574551247384</v>
      </c>
      <c r="G39" s="338"/>
      <c r="H39" s="83" t="str">
        <f t="shared" si="0"/>
        <v/>
      </c>
      <c r="M39" s="81">
        <f>COUNTIF(G71:G77,"No")</f>
        <v>0</v>
      </c>
    </row>
    <row r="40" spans="1:13" x14ac:dyDescent="0.35">
      <c r="A40" s="123" t="s">
        <v>172</v>
      </c>
      <c r="B40" s="337">
        <v>3051</v>
      </c>
      <c r="C40" s="337"/>
      <c r="D40" s="337"/>
      <c r="E40" s="337"/>
      <c r="F40" s="338">
        <f>IF(AND(B40&lt;&gt;"",E11&lt;&gt;""),B40*E11,"")</f>
        <v>22999.460711132881</v>
      </c>
      <c r="G40" s="338"/>
      <c r="H40" s="83" t="str">
        <f t="shared" si="0"/>
        <v/>
      </c>
    </row>
    <row r="41" spans="1:13" x14ac:dyDescent="0.35">
      <c r="A41" s="123" t="s">
        <v>173</v>
      </c>
      <c r="B41" s="337">
        <v>6326</v>
      </c>
      <c r="C41" s="337"/>
      <c r="D41" s="337"/>
      <c r="E41" s="337"/>
      <c r="F41" s="338">
        <f>IF(AND(B41&lt;&gt;"",E11&lt;&gt;""),B41*E11,"")</f>
        <v>47687.508508235529</v>
      </c>
      <c r="G41" s="338"/>
      <c r="H41" s="83" t="str">
        <f t="shared" si="0"/>
        <v/>
      </c>
    </row>
    <row r="42" spans="1:13" x14ac:dyDescent="0.35">
      <c r="A42" s="123" t="s">
        <v>174</v>
      </c>
      <c r="B42" s="337">
        <v>6073</v>
      </c>
      <c r="C42" s="337"/>
      <c r="D42" s="337"/>
      <c r="E42" s="337"/>
      <c r="F42" s="338">
        <f>IF(AND(B42&lt;&gt;"",E11&lt;&gt;""),B42*E11,"")</f>
        <v>45780.30970131432</v>
      </c>
      <c r="G42" s="338"/>
      <c r="H42" s="83" t="str">
        <f t="shared" si="0"/>
        <v/>
      </c>
    </row>
    <row r="43" spans="1:13" x14ac:dyDescent="0.35">
      <c r="A43" s="123" t="s">
        <v>175</v>
      </c>
      <c r="B43" s="337">
        <v>3130</v>
      </c>
      <c r="C43" s="337"/>
      <c r="D43" s="337"/>
      <c r="E43" s="337"/>
      <c r="F43" s="338">
        <f>IF(AND(B43&lt;&gt;"",E11&lt;&gt;""),B43*E11,"")</f>
        <v>23594.989192345434</v>
      </c>
      <c r="G43" s="338"/>
      <c r="H43" s="83" t="str">
        <f t="shared" si="0"/>
        <v/>
      </c>
    </row>
    <row r="44" spans="1:13" x14ac:dyDescent="0.35">
      <c r="A44" s="123" t="s">
        <v>176</v>
      </c>
      <c r="B44" s="337">
        <v>6824</v>
      </c>
      <c r="C44" s="337"/>
      <c r="D44" s="337"/>
      <c r="E44" s="337"/>
      <c r="F44" s="338">
        <f>IF(AND(B44&lt;&gt;"",E11&lt;&gt;""),B44*E11,"")</f>
        <v>51441.599440436177</v>
      </c>
      <c r="G44" s="338"/>
      <c r="H44" s="83" t="str">
        <f t="shared" ref="H44:H45" si="1">IF(OR(ISNUMBER(B44),B44=""),"","Please input a valid number into reading")</f>
        <v/>
      </c>
    </row>
    <row r="45" spans="1:13" x14ac:dyDescent="0.35">
      <c r="A45" s="123" t="s">
        <v>177</v>
      </c>
      <c r="B45" s="337">
        <v>7252</v>
      </c>
      <c r="C45" s="337"/>
      <c r="D45" s="337"/>
      <c r="E45" s="337"/>
      <c r="F45" s="338">
        <f>IF(AND(B45&lt;&gt;"",E11&lt;&gt;""),B45*E11,"")</f>
        <v>54668.006908271273</v>
      </c>
      <c r="G45" s="338"/>
      <c r="H45" s="83" t="str">
        <f t="shared" si="1"/>
        <v/>
      </c>
    </row>
    <row r="46" spans="1:13" x14ac:dyDescent="0.35">
      <c r="A46" s="123" t="s">
        <v>178</v>
      </c>
      <c r="B46" s="337">
        <v>4780</v>
      </c>
      <c r="C46" s="337"/>
      <c r="D46" s="337"/>
      <c r="E46" s="337"/>
      <c r="F46" s="338">
        <f>IF(AND(B46&lt;&gt;"",E11&lt;&gt;""),B46*E11,"")</f>
        <v>36033.242280962033</v>
      </c>
      <c r="G46" s="338"/>
      <c r="H46" s="83" t="str">
        <f t="shared" ref="H46:H65" si="2">IF(OR(ISNUMBER(B46),B46=""),"","Please input a valid number into reading")</f>
        <v/>
      </c>
    </row>
    <row r="47" spans="1:13" x14ac:dyDescent="0.35">
      <c r="A47" s="123" t="s">
        <v>179</v>
      </c>
      <c r="B47" s="337">
        <v>5959</v>
      </c>
      <c r="C47" s="337"/>
      <c r="D47" s="337"/>
      <c r="E47" s="337"/>
      <c r="F47" s="338">
        <f>IF(AND(B47&lt;&gt;"",E11&lt;&gt;""),B47*E11,"")</f>
        <v>44920.939487918993</v>
      </c>
      <c r="G47" s="338"/>
      <c r="H47" s="83" t="str">
        <f t="shared" si="2"/>
        <v/>
      </c>
    </row>
    <row r="48" spans="1:13" x14ac:dyDescent="0.35">
      <c r="A48" s="123" t="s">
        <v>180</v>
      </c>
      <c r="B48" s="337">
        <v>5496</v>
      </c>
      <c r="C48" s="337"/>
      <c r="D48" s="337"/>
      <c r="E48" s="337"/>
      <c r="F48" s="338">
        <f>IF(AND(B48&lt;&gt;"",E11&lt;&gt;""),B48*E11,"")</f>
        <v>41430.690287901118</v>
      </c>
      <c r="G48" s="338"/>
      <c r="H48" s="83" t="str">
        <f t="shared" si="2"/>
        <v/>
      </c>
    </row>
    <row r="49" spans="1:8" x14ac:dyDescent="0.35">
      <c r="A49" s="123" t="s">
        <v>181</v>
      </c>
      <c r="B49" s="337">
        <v>3543</v>
      </c>
      <c r="C49" s="337"/>
      <c r="D49" s="337"/>
      <c r="E49" s="337"/>
      <c r="F49" s="338">
        <f>IF(AND(B49&lt;&gt;"",E11&lt;&gt;""),B49*E11,"")</f>
        <v>26708.321632102194</v>
      </c>
      <c r="G49" s="338"/>
      <c r="H49" s="83" t="str">
        <f t="shared" si="2"/>
        <v/>
      </c>
    </row>
    <row r="50" spans="1:8" x14ac:dyDescent="0.35">
      <c r="A50" s="123" t="s">
        <v>182</v>
      </c>
      <c r="B50" s="337">
        <v>6095</v>
      </c>
      <c r="C50" s="337"/>
      <c r="D50" s="337"/>
      <c r="E50" s="337"/>
      <c r="F50" s="338">
        <f>IF(AND(B50&lt;&gt;"",E11&lt;&gt;""),B50*E11,"")</f>
        <v>45946.153075829207</v>
      </c>
      <c r="G50" s="338"/>
      <c r="H50" s="83" t="str">
        <f t="shared" si="2"/>
        <v/>
      </c>
    </row>
    <row r="51" spans="1:8" x14ac:dyDescent="0.35">
      <c r="A51" s="123" t="s">
        <v>183</v>
      </c>
      <c r="B51" s="337">
        <v>7292</v>
      </c>
      <c r="C51" s="337"/>
      <c r="D51" s="337"/>
      <c r="E51" s="337"/>
      <c r="F51" s="338">
        <f>IF(AND(B51&lt;&gt;"",E11&lt;&gt;""),B51*E11,"")</f>
        <v>54969.540316480161</v>
      </c>
      <c r="G51" s="338"/>
      <c r="H51" s="83" t="str">
        <f t="shared" si="2"/>
        <v/>
      </c>
    </row>
    <row r="52" spans="1:8" x14ac:dyDescent="0.35">
      <c r="A52" s="123" t="s">
        <v>184</v>
      </c>
      <c r="B52" s="337">
        <v>7749</v>
      </c>
      <c r="C52" s="337"/>
      <c r="D52" s="337"/>
      <c r="E52" s="337"/>
      <c r="F52" s="338">
        <f>IF(AND(B52&lt;&gt;"",E11&lt;&gt;""),B52*E11,"")</f>
        <v>58414.559505266698</v>
      </c>
      <c r="G52" s="338"/>
      <c r="H52" s="83" t="str">
        <f t="shared" si="2"/>
        <v/>
      </c>
    </row>
    <row r="53" spans="1:8" x14ac:dyDescent="0.35">
      <c r="A53" s="123" t="s">
        <v>185</v>
      </c>
      <c r="B53" s="337">
        <v>5298</v>
      </c>
      <c r="C53" s="337"/>
      <c r="D53" s="337"/>
      <c r="E53" s="337"/>
      <c r="F53" s="338">
        <f>IF(AND(B53&lt;&gt;"",E11&lt;&gt;""),B53*E11,"")</f>
        <v>39938.099917267129</v>
      </c>
      <c r="G53" s="338"/>
      <c r="H53" s="83" t="str">
        <f t="shared" si="2"/>
        <v/>
      </c>
    </row>
    <row r="54" spans="1:8" x14ac:dyDescent="0.35">
      <c r="A54" s="123" t="s">
        <v>186</v>
      </c>
      <c r="B54" s="337">
        <v>2789</v>
      </c>
      <c r="C54" s="337"/>
      <c r="D54" s="337"/>
      <c r="E54" s="337"/>
      <c r="F54" s="338">
        <f>IF(AND(B54&lt;&gt;"",E11&lt;&gt;""),B54*E11,"")</f>
        <v>21024.41688736467</v>
      </c>
      <c r="G54" s="338"/>
      <c r="H54" s="83" t="str">
        <f t="shared" si="2"/>
        <v/>
      </c>
    </row>
    <row r="55" spans="1:8" x14ac:dyDescent="0.35">
      <c r="A55" s="123" t="s">
        <v>187</v>
      </c>
      <c r="B55" s="337">
        <v>4879</v>
      </c>
      <c r="C55" s="337"/>
      <c r="D55" s="337"/>
      <c r="E55" s="337"/>
      <c r="F55" s="338">
        <f>IF(AND(B55&lt;&gt;"",E11&lt;&gt;""),B55*E11,"")</f>
        <v>36779.537466279035</v>
      </c>
      <c r="G55" s="338"/>
      <c r="H55" s="83" t="str">
        <f t="shared" si="2"/>
        <v/>
      </c>
    </row>
    <row r="56" spans="1:8" x14ac:dyDescent="0.35">
      <c r="A56" s="123" t="s">
        <v>188</v>
      </c>
      <c r="B56" s="337">
        <v>7569</v>
      </c>
      <c r="C56" s="337"/>
      <c r="D56" s="337"/>
      <c r="E56" s="337"/>
      <c r="F56" s="338">
        <f>IF(AND(B56&lt;&gt;"",E11&lt;&gt;""),B56*E11,"")</f>
        <v>57057.659168326703</v>
      </c>
      <c r="G56" s="338"/>
      <c r="H56" s="83" t="str">
        <f t="shared" si="2"/>
        <v/>
      </c>
    </row>
    <row r="57" spans="1:8" x14ac:dyDescent="0.35">
      <c r="A57" s="123" t="s">
        <v>189</v>
      </c>
      <c r="B57" s="337">
        <v>4830</v>
      </c>
      <c r="C57" s="337"/>
      <c r="D57" s="337"/>
      <c r="E57" s="337"/>
      <c r="F57" s="338">
        <f>IF(AND(B57&lt;&gt;"",E11&lt;&gt;""),B57*E11,"")</f>
        <v>36410.159041223145</v>
      </c>
      <c r="G57" s="338"/>
      <c r="H57" s="83" t="str">
        <f t="shared" si="2"/>
        <v/>
      </c>
    </row>
    <row r="58" spans="1:8" x14ac:dyDescent="0.35">
      <c r="A58" s="123" t="s">
        <v>190</v>
      </c>
      <c r="B58" s="337">
        <v>7858</v>
      </c>
      <c r="C58" s="337"/>
      <c r="D58" s="337"/>
      <c r="E58" s="337"/>
      <c r="F58" s="338">
        <f>IF(AND(B58&lt;&gt;"",E11&lt;&gt;""),B58*E11,"")</f>
        <v>59236.238042635916</v>
      </c>
      <c r="G58" s="338"/>
      <c r="H58" s="83" t="str">
        <f t="shared" si="2"/>
        <v/>
      </c>
    </row>
    <row r="59" spans="1:8" x14ac:dyDescent="0.35">
      <c r="A59" s="123" t="s">
        <v>191</v>
      </c>
      <c r="B59" s="337">
        <v>3746</v>
      </c>
      <c r="C59" s="337"/>
      <c r="D59" s="337"/>
      <c r="E59" s="337"/>
      <c r="F59" s="338">
        <f>IF(AND(B59&lt;&gt;"",E11&lt;&gt;""),B59*E11,"")</f>
        <v>28238.603678762298</v>
      </c>
      <c r="G59" s="338"/>
      <c r="H59" s="83" t="str">
        <f t="shared" si="2"/>
        <v/>
      </c>
    </row>
    <row r="60" spans="1:8" x14ac:dyDescent="0.35">
      <c r="A60" s="123" t="s">
        <v>192</v>
      </c>
      <c r="B60" s="337">
        <v>5491</v>
      </c>
      <c r="C60" s="337"/>
      <c r="D60" s="337"/>
      <c r="E60" s="337"/>
      <c r="F60" s="338">
        <f>IF(AND(B60&lt;&gt;"",E11&lt;&gt;""),B60*E11,"")</f>
        <v>41392.998611875009</v>
      </c>
      <c r="G60" s="338"/>
      <c r="H60" s="83" t="str">
        <f t="shared" si="2"/>
        <v/>
      </c>
    </row>
    <row r="61" spans="1:8" x14ac:dyDescent="0.35">
      <c r="A61" s="123" t="s">
        <v>193</v>
      </c>
      <c r="B61" s="337">
        <v>7914</v>
      </c>
      <c r="C61" s="337"/>
      <c r="D61" s="337"/>
      <c r="E61" s="337"/>
      <c r="F61" s="338">
        <f>IF(AND(B61&lt;&gt;"",E11&lt;&gt;""),B61*E11,"")</f>
        <v>59658.38481412836</v>
      </c>
      <c r="G61" s="338"/>
      <c r="H61" s="83" t="str">
        <f t="shared" si="2"/>
        <v/>
      </c>
    </row>
    <row r="62" spans="1:8" x14ac:dyDescent="0.35">
      <c r="A62" s="123" t="s">
        <v>194</v>
      </c>
      <c r="B62" s="337">
        <v>3664</v>
      </c>
      <c r="C62" s="337"/>
      <c r="D62" s="337"/>
      <c r="E62" s="337"/>
      <c r="F62" s="338">
        <f>IF(AND(B62&lt;&gt;"",E11&lt;&gt;""),B62*E11,"")</f>
        <v>27620.460191934078</v>
      </c>
      <c r="G62" s="338"/>
      <c r="H62" s="83" t="str">
        <f t="shared" si="2"/>
        <v/>
      </c>
    </row>
    <row r="63" spans="1:8" ht="15" customHeight="1" x14ac:dyDescent="0.35">
      <c r="A63" s="123" t="s">
        <v>195</v>
      </c>
      <c r="B63" s="337">
        <v>4542</v>
      </c>
      <c r="C63" s="337"/>
      <c r="D63" s="337"/>
      <c r="E63" s="337"/>
      <c r="F63" s="338">
        <f>IF(AND(B63&lt;&gt;"",E11&lt;&gt;""),B63*E11,"")</f>
        <v>34239.118502119156</v>
      </c>
      <c r="G63" s="338"/>
      <c r="H63" s="83" t="str">
        <f t="shared" si="2"/>
        <v/>
      </c>
    </row>
    <row r="64" spans="1:8" x14ac:dyDescent="0.35">
      <c r="A64" s="123" t="s">
        <v>196</v>
      </c>
      <c r="B64" s="337">
        <v>5461</v>
      </c>
      <c r="C64" s="337"/>
      <c r="D64" s="337"/>
      <c r="E64" s="337"/>
      <c r="F64" s="338">
        <f>IF(AND(B64&lt;&gt;"",E11&lt;&gt;""),B64*E11,"")</f>
        <v>41166.848555718345</v>
      </c>
      <c r="G64" s="338"/>
      <c r="H64" s="83" t="str">
        <f t="shared" si="2"/>
        <v/>
      </c>
    </row>
    <row r="65" spans="1:55" ht="15" customHeight="1" x14ac:dyDescent="0.35">
      <c r="A65" s="123" t="s">
        <v>197</v>
      </c>
      <c r="B65" s="337">
        <v>3570</v>
      </c>
      <c r="C65" s="337"/>
      <c r="D65" s="337"/>
      <c r="E65" s="337"/>
      <c r="F65" s="338">
        <f>IF(AND(B65&lt;&gt;"",E11&lt;&gt;""),B65*E11,"")</f>
        <v>26911.856682643192</v>
      </c>
      <c r="G65" s="338"/>
      <c r="H65" s="83" t="str">
        <f t="shared" si="2"/>
        <v/>
      </c>
    </row>
    <row r="66" spans="1:55" s="13" customFormat="1" x14ac:dyDescent="0.35">
      <c r="A66" s="47"/>
      <c r="B66" s="44"/>
      <c r="C66" s="44"/>
      <c r="D66" s="44"/>
      <c r="E66" s="44"/>
      <c r="F66" s="44"/>
      <c r="G66" s="44"/>
      <c r="H66" s="83"/>
      <c r="I66" s="81"/>
      <c r="J66" s="81"/>
      <c r="K66" s="81"/>
      <c r="L66" s="81"/>
      <c r="M66" s="81"/>
      <c r="N66" s="81"/>
      <c r="O66" s="81"/>
      <c r="P66" s="81"/>
      <c r="Q66" s="81"/>
      <c r="R66" s="81"/>
      <c r="S66" s="81"/>
    </row>
    <row r="67" spans="1:55" s="13" customFormat="1" ht="15" customHeight="1" x14ac:dyDescent="0.35">
      <c r="D67" s="40"/>
      <c r="G67" s="14"/>
      <c r="H67" s="83"/>
      <c r="I67" s="81"/>
      <c r="J67" s="82" t="s">
        <v>83</v>
      </c>
      <c r="K67" s="82" t="s">
        <v>86</v>
      </c>
      <c r="L67" s="82" t="s">
        <v>87</v>
      </c>
      <c r="M67" s="81"/>
      <c r="N67" s="81"/>
      <c r="O67" s="81"/>
      <c r="P67" s="81"/>
      <c r="Q67" s="81"/>
      <c r="R67" s="81"/>
      <c r="S67" s="81"/>
    </row>
    <row r="68" spans="1:55" s="13" customFormat="1" ht="15" customHeight="1" x14ac:dyDescent="0.35">
      <c r="A68" s="71" t="s">
        <v>65</v>
      </c>
      <c r="B68" s="72"/>
      <c r="C68" s="73"/>
      <c r="E68" s="250" t="s">
        <v>40</v>
      </c>
      <c r="F68" s="251"/>
      <c r="G68" s="252"/>
      <c r="H68" s="83"/>
      <c r="I68" s="81"/>
      <c r="J68" s="82" t="s">
        <v>89</v>
      </c>
      <c r="K68" s="82">
        <f>COUNT(#REF!)</f>
        <v>0</v>
      </c>
      <c r="L68" s="82">
        <f>COUNTA(#REF!)</f>
        <v>1</v>
      </c>
      <c r="M68" s="82"/>
      <c r="N68" s="81"/>
      <c r="O68" s="81"/>
      <c r="P68" s="81"/>
      <c r="Q68" s="81"/>
      <c r="R68" s="81"/>
      <c r="S68" s="81"/>
    </row>
    <row r="69" spans="1:55" s="13" customFormat="1" ht="15" customHeight="1" x14ac:dyDescent="0.35">
      <c r="A69" s="96" t="s">
        <v>0</v>
      </c>
      <c r="B69" s="335">
        <v>43921</v>
      </c>
      <c r="C69" s="336"/>
      <c r="E69" s="253"/>
      <c r="F69" s="254"/>
      <c r="G69" s="255"/>
      <c r="H69" s="83" t="str">
        <f>IF(NOT(ISERR(YEAR(B69))),IF(AND(HydroWeeklyReturn!B2&gt;B69,B69&lt;&gt;""),"End Date before Start Date",""),"Invalid Date")</f>
        <v/>
      </c>
      <c r="I69" s="81"/>
      <c r="J69" s="82" t="s">
        <v>90</v>
      </c>
      <c r="K69" s="82">
        <f>COUNT(#REF!)</f>
        <v>0</v>
      </c>
      <c r="L69" s="82">
        <f>COUNTA(#REF!)</f>
        <v>1</v>
      </c>
      <c r="M69" s="82"/>
      <c r="N69" s="81"/>
      <c r="O69" s="81"/>
      <c r="P69" s="81"/>
      <c r="Q69" s="81"/>
      <c r="R69" s="81"/>
      <c r="S69" s="81"/>
    </row>
    <row r="70" spans="1:55" s="13" customFormat="1" ht="15" customHeight="1" x14ac:dyDescent="0.35">
      <c r="A70" s="274" t="s">
        <v>6</v>
      </c>
      <c r="B70" s="243">
        <v>1798225</v>
      </c>
      <c r="C70" s="244"/>
      <c r="E70" s="256"/>
      <c r="F70" s="257"/>
      <c r="G70" s="258"/>
      <c r="H70" s="83" t="str">
        <f>IF(OR(ISNUMBER(B70),B70=""),IF(AND(B70&lt;&gt;"",B70&lt;HydroWeeklyReturn!B3),"End Reading is less than Start Reading",""),"Please input a valid number into Reading")</f>
        <v/>
      </c>
      <c r="I70" s="81"/>
      <c r="J70" s="82" t="s">
        <v>91</v>
      </c>
      <c r="K70" s="82">
        <f>COUNT(#REF!)</f>
        <v>0</v>
      </c>
      <c r="L70" s="82">
        <f>COUNTA(#REF!)</f>
        <v>1</v>
      </c>
      <c r="M70" s="82"/>
      <c r="N70" s="81"/>
      <c r="O70" s="81"/>
      <c r="P70" s="81"/>
      <c r="Q70" s="81"/>
      <c r="R70" s="81"/>
      <c r="S70" s="81"/>
    </row>
    <row r="71" spans="1:55" s="20" customFormat="1" ht="15" customHeight="1" x14ac:dyDescent="0.35">
      <c r="A71" s="275"/>
      <c r="B71" s="245"/>
      <c r="C71" s="246"/>
      <c r="E71" s="308" t="s">
        <v>49</v>
      </c>
      <c r="F71" s="308"/>
      <c r="G71" s="37" t="str">
        <f>IF(OR(CoverSheet!H13="Yes",CoverSheet!H13="No"),"Yes","No")</f>
        <v>Yes</v>
      </c>
      <c r="H71" s="88"/>
      <c r="I71" s="81"/>
      <c r="J71" s="82" t="s">
        <v>92</v>
      </c>
      <c r="K71" s="82">
        <f>COUNT(#REF!)</f>
        <v>0</v>
      </c>
      <c r="L71" s="82">
        <f>COUNTA(#REF!)</f>
        <v>1</v>
      </c>
      <c r="M71" s="82"/>
      <c r="N71" s="81"/>
      <c r="O71" s="81"/>
      <c r="P71" s="81"/>
      <c r="Q71" s="81"/>
      <c r="R71" s="81"/>
      <c r="S71" s="81"/>
      <c r="T71" s="79"/>
      <c r="U71" s="79"/>
      <c r="V71" s="79"/>
      <c r="W71" s="79"/>
      <c r="X71" s="79"/>
      <c r="Y71" s="79"/>
      <c r="Z71" s="79"/>
      <c r="AA71" s="79"/>
      <c r="AB71" s="79"/>
      <c r="AC71" s="79"/>
      <c r="AD71" s="79"/>
      <c r="AE71" s="79"/>
      <c r="AF71" s="79"/>
      <c r="AG71" s="79"/>
      <c r="AH71" s="79"/>
      <c r="AI71" s="79"/>
      <c r="AJ71" s="79"/>
      <c r="AK71" s="79"/>
      <c r="AL71" s="79"/>
      <c r="AM71" s="79"/>
      <c r="AN71" s="79"/>
      <c r="AO71" s="79"/>
      <c r="AP71" s="79"/>
      <c r="AQ71" s="79"/>
      <c r="AR71" s="79"/>
      <c r="AS71" s="79"/>
      <c r="AT71" s="79"/>
      <c r="AU71" s="79"/>
      <c r="AV71" s="79"/>
      <c r="AW71" s="79"/>
      <c r="AX71" s="79"/>
      <c r="AY71" s="79"/>
      <c r="AZ71" s="79"/>
      <c r="BA71" s="79"/>
      <c r="BB71" s="79"/>
      <c r="BC71" s="79"/>
    </row>
    <row r="72" spans="1:55" s="13" customFormat="1" ht="15" customHeight="1" x14ac:dyDescent="0.35">
      <c r="A72" s="17"/>
      <c r="B72" s="17"/>
      <c r="C72" s="17"/>
      <c r="E72" s="341" t="s">
        <v>50</v>
      </c>
      <c r="F72" s="341"/>
      <c r="G72" s="341" t="str">
        <f>IF(CoverSheet!H13="Yes","N/A",IF(CoverSheet!I16="Yes",IF(AND(CoverSheet!I20&lt;&gt;"",CoverSheet!I22&lt;&gt;"",CoverSheet!G29=""),"Yes","No"),IF(AND(CoverSheet!G29&lt;&gt;"",CoverSheet!I16="No",CoverSheet!I20="",CoverSheet!I22=""),"Yes","No")))</f>
        <v>Yes</v>
      </c>
      <c r="H72" s="88"/>
      <c r="I72" s="81"/>
      <c r="J72" s="82" t="s">
        <v>93</v>
      </c>
      <c r="K72" s="82">
        <f>COUNT(#REF!)</f>
        <v>0</v>
      </c>
      <c r="L72" s="82">
        <f>COUNTA(#REF!)</f>
        <v>1</v>
      </c>
      <c r="M72" s="82"/>
      <c r="N72" s="81"/>
      <c r="O72" s="81"/>
      <c r="P72" s="81"/>
      <c r="Q72" s="81"/>
      <c r="R72" s="81"/>
      <c r="S72" s="81"/>
      <c r="T72" s="79"/>
      <c r="U72" s="79"/>
      <c r="V72" s="79"/>
      <c r="W72" s="79"/>
      <c r="X72" s="79"/>
      <c r="Y72" s="79"/>
      <c r="Z72" s="79"/>
      <c r="AA72" s="79"/>
      <c r="AB72" s="79"/>
      <c r="AC72" s="79"/>
      <c r="AD72" s="79"/>
      <c r="AE72" s="79"/>
      <c r="AF72" s="79"/>
      <c r="AG72" s="79"/>
      <c r="AH72" s="79"/>
      <c r="AI72" s="79"/>
      <c r="AJ72" s="79"/>
      <c r="AK72" s="79"/>
      <c r="AL72" s="79"/>
      <c r="AM72" s="79"/>
      <c r="AN72" s="79"/>
      <c r="AO72" s="79"/>
      <c r="AP72" s="79"/>
      <c r="AQ72" s="79"/>
      <c r="AR72" s="79"/>
      <c r="AS72" s="79"/>
      <c r="AT72" s="79"/>
      <c r="AU72" s="79"/>
      <c r="AV72" s="79"/>
      <c r="AW72" s="79"/>
      <c r="AX72" s="79"/>
      <c r="AY72" s="79"/>
      <c r="AZ72" s="79"/>
      <c r="BA72" s="79"/>
      <c r="BB72" s="79"/>
      <c r="BC72" s="79"/>
    </row>
    <row r="73" spans="1:55" s="13" customFormat="1" ht="15" customHeight="1" x14ac:dyDescent="0.35">
      <c r="E73" s="341"/>
      <c r="F73" s="341"/>
      <c r="G73" s="341"/>
      <c r="H73" s="88"/>
      <c r="I73" s="81"/>
      <c r="J73" s="82" t="s">
        <v>94</v>
      </c>
      <c r="K73" s="82">
        <f>COUNT(#REF!)</f>
        <v>0</v>
      </c>
      <c r="L73" s="82">
        <f>COUNTA(#REF!)</f>
        <v>1</v>
      </c>
      <c r="M73" s="82"/>
      <c r="N73" s="81"/>
      <c r="O73" s="81"/>
      <c r="P73" s="81"/>
      <c r="Q73" s="81"/>
      <c r="R73" s="81"/>
      <c r="S73" s="81"/>
    </row>
    <row r="74" spans="1:55" s="13" customFormat="1" ht="15" customHeight="1" x14ac:dyDescent="0.35">
      <c r="A74" s="259" t="s">
        <v>68</v>
      </c>
      <c r="B74" s="260"/>
      <c r="C74" s="261"/>
      <c r="E74" s="308" t="s">
        <v>51</v>
      </c>
      <c r="F74" s="308"/>
      <c r="G74" s="37" t="str">
        <f>IF(CoverSheet!H13="Yes","N/A",IF(OR(CoverSheet!G32="Yes",CoverSheet!G32="No"),"Yes","No"))</f>
        <v>Yes</v>
      </c>
      <c r="H74" s="83"/>
      <c r="I74" s="81"/>
      <c r="J74" s="82" t="s">
        <v>95</v>
      </c>
      <c r="K74" s="82">
        <f>COUNT(#REF!)</f>
        <v>0</v>
      </c>
      <c r="L74" s="82">
        <f>COUNTA(#REF!)</f>
        <v>1</v>
      </c>
      <c r="M74" s="82"/>
      <c r="N74" s="81"/>
      <c r="O74" s="81"/>
      <c r="P74" s="81"/>
      <c r="Q74" s="81"/>
      <c r="R74" s="81"/>
      <c r="S74" s="81"/>
    </row>
    <row r="75" spans="1:55" s="13" customFormat="1" ht="15" customHeight="1" x14ac:dyDescent="0.35">
      <c r="A75" s="276" t="s">
        <v>38</v>
      </c>
      <c r="B75" s="348"/>
      <c r="C75" s="286">
        <v>1452813</v>
      </c>
      <c r="E75" s="341" t="s">
        <v>60</v>
      </c>
      <c r="F75" s="341"/>
      <c r="G75" s="341" t="str">
        <f>IF(CoverSheet!H13="Yes","N/A",IF(AND(ISNUMBER(B3),NOT(ISERR(YEAR(B2))),B2&lt;&gt;""),"Yes","No"))</f>
        <v>Yes</v>
      </c>
      <c r="H75" s="83" t="str">
        <f>IF(OR(ISNUMBER(C75),C75=""),"","Please input a valid number")</f>
        <v/>
      </c>
      <c r="I75" s="81"/>
      <c r="J75" s="82" t="s">
        <v>96</v>
      </c>
      <c r="K75" s="82">
        <f>COUNT(#REF!)</f>
        <v>0</v>
      </c>
      <c r="L75" s="82">
        <f>COUNTA(#REF!)</f>
        <v>1</v>
      </c>
      <c r="M75" s="82"/>
      <c r="N75" s="81"/>
      <c r="O75" s="81"/>
      <c r="P75" s="81"/>
      <c r="Q75" s="81"/>
      <c r="R75" s="81"/>
      <c r="S75" s="81"/>
    </row>
    <row r="76" spans="1:55" s="13" customFormat="1" ht="13.5" customHeight="1" x14ac:dyDescent="0.35">
      <c r="A76" s="349"/>
      <c r="B76" s="350"/>
      <c r="C76" s="287"/>
      <c r="E76" s="341"/>
      <c r="F76" s="341"/>
      <c r="G76" s="341"/>
      <c r="H76" s="88"/>
      <c r="I76" s="81"/>
      <c r="J76" s="82" t="s">
        <v>97</v>
      </c>
      <c r="K76" s="82">
        <f>COUNT(#REF!)</f>
        <v>0</v>
      </c>
      <c r="L76" s="82">
        <f>COUNTA(#REF!)</f>
        <v>1</v>
      </c>
      <c r="M76" s="82"/>
      <c r="N76" s="81"/>
      <c r="O76" s="81"/>
      <c r="P76" s="81"/>
      <c r="Q76" s="81"/>
      <c r="R76" s="81"/>
      <c r="S76" s="81"/>
    </row>
    <row r="77" spans="1:55" s="13" customFormat="1" ht="15" customHeight="1" x14ac:dyDescent="0.35">
      <c r="D77" s="41"/>
      <c r="E77" s="341" t="s">
        <v>77</v>
      </c>
      <c r="F77" s="341"/>
      <c r="G77" s="341" t="str">
        <f>IF(CoverSheet!H13="Yes","N/A",IF(E11&lt;&gt;"","Yes","No"))</f>
        <v>Yes</v>
      </c>
      <c r="H77" s="83"/>
      <c r="I77" s="81"/>
      <c r="J77" s="82" t="s">
        <v>98</v>
      </c>
      <c r="K77" s="82">
        <f>COUNT(#REF!)</f>
        <v>0</v>
      </c>
      <c r="L77" s="82">
        <f>COUNTA(#REF!)</f>
        <v>1</v>
      </c>
      <c r="M77" s="82"/>
      <c r="N77" s="81"/>
      <c r="O77" s="81"/>
      <c r="P77" s="81"/>
      <c r="Q77" s="81"/>
      <c r="R77" s="81"/>
      <c r="S77" s="81"/>
    </row>
    <row r="78" spans="1:55" s="13" customFormat="1" ht="15" customHeight="1" x14ac:dyDescent="0.35">
      <c r="D78" s="38"/>
      <c r="E78" s="341"/>
      <c r="F78" s="341"/>
      <c r="G78" s="341"/>
      <c r="H78" s="83"/>
      <c r="I78" s="81"/>
      <c r="J78" s="82" t="s">
        <v>99</v>
      </c>
      <c r="K78" s="82">
        <f>COUNT(B3:D33)</f>
        <v>23</v>
      </c>
      <c r="L78" s="82">
        <f>COUNTA(B3:D33)</f>
        <v>28</v>
      </c>
      <c r="M78" s="82"/>
      <c r="N78" s="81"/>
      <c r="O78" s="81"/>
      <c r="P78" s="81"/>
      <c r="Q78" s="81"/>
      <c r="R78" s="81"/>
      <c r="S78" s="81"/>
    </row>
    <row r="79" spans="1:55" s="13" customFormat="1" ht="15" customHeight="1" x14ac:dyDescent="0.35">
      <c r="A79" s="288" t="s">
        <v>52</v>
      </c>
      <c r="B79" s="289"/>
      <c r="C79" s="290"/>
      <c r="D79" s="38"/>
      <c r="E79" s="341" t="s">
        <v>78</v>
      </c>
      <c r="F79" s="341"/>
      <c r="G79" s="341" t="str">
        <f>IF(CoverSheet!H13="Yes","N/A",IF(OR(AND(COUNT(B14:D65)=COUNTA(B14:D65),COUNT(B14:D65)&gt;0)),"Yes","No"))</f>
        <v>Yes</v>
      </c>
      <c r="H79" s="83"/>
      <c r="I79" s="81"/>
      <c r="J79" s="82" t="s">
        <v>100</v>
      </c>
      <c r="K79" s="82">
        <f>COUNT(B35:D65)</f>
        <v>31</v>
      </c>
      <c r="L79" s="82">
        <f>COUNTA(B35:D65)</f>
        <v>31</v>
      </c>
      <c r="M79" s="82"/>
      <c r="N79" s="81"/>
      <c r="O79" s="81"/>
      <c r="P79" s="81"/>
      <c r="Q79" s="81"/>
      <c r="R79" s="81"/>
      <c r="S79" s="81"/>
    </row>
    <row r="80" spans="1:55" s="13" customFormat="1" ht="15" customHeight="1" x14ac:dyDescent="0.35">
      <c r="A80" s="274" t="s">
        <v>27</v>
      </c>
      <c r="B80" s="282"/>
      <c r="C80" s="283"/>
      <c r="D80" s="38"/>
      <c r="E80" s="341"/>
      <c r="F80" s="341"/>
      <c r="G80" s="341"/>
      <c r="H80" s="83"/>
      <c r="I80" s="81"/>
      <c r="J80" s="82" t="s">
        <v>101</v>
      </c>
      <c r="K80" s="82">
        <f>SUM(K68:K79)</f>
        <v>54</v>
      </c>
      <c r="L80" s="82">
        <f>SUM(L68:L79)</f>
        <v>69</v>
      </c>
      <c r="M80" s="82"/>
      <c r="N80" s="82"/>
      <c r="O80" s="81"/>
      <c r="P80" s="81"/>
      <c r="Q80" s="81"/>
      <c r="R80" s="81"/>
      <c r="S80" s="81"/>
    </row>
    <row r="81" spans="1:19" s="13" customFormat="1" ht="15" customHeight="1" x14ac:dyDescent="0.35">
      <c r="A81" s="275"/>
      <c r="B81" s="284"/>
      <c r="C81" s="285"/>
      <c r="D81" s="40"/>
      <c r="E81" s="341" t="s">
        <v>61</v>
      </c>
      <c r="F81" s="341"/>
      <c r="G81" s="341" t="str">
        <f>IF(CoverSheet!H13="Yes","N/A",IF(AND(ISNUMBER(B70),NOT(ISERR(YEAR(B69))),B69&lt;&gt;"",B69&gt;=B2,B70&gt;=B3),"Yes","No"))</f>
        <v>Yes</v>
      </c>
      <c r="H81" s="83"/>
      <c r="I81" s="81"/>
      <c r="J81" s="81"/>
      <c r="K81" s="81"/>
      <c r="L81" s="81"/>
      <c r="M81" s="81"/>
      <c r="N81" s="81"/>
      <c r="O81" s="81"/>
      <c r="P81" s="81"/>
      <c r="Q81" s="81"/>
      <c r="R81" s="81"/>
      <c r="S81" s="81"/>
    </row>
    <row r="82" spans="1:19" s="13" customFormat="1" ht="15" customHeight="1" x14ac:dyDescent="0.35">
      <c r="D82" s="38"/>
      <c r="E82" s="341"/>
      <c r="F82" s="341"/>
      <c r="G82" s="341"/>
      <c r="H82" s="83"/>
      <c r="I82" s="81"/>
      <c r="J82" s="81" t="s">
        <v>102</v>
      </c>
      <c r="K82" s="81"/>
      <c r="L82" s="81"/>
      <c r="M82" s="81"/>
      <c r="N82" s="81"/>
      <c r="O82" s="81"/>
      <c r="P82" s="81"/>
      <c r="Q82" s="81"/>
      <c r="R82" s="81"/>
      <c r="S82" s="81"/>
    </row>
    <row r="83" spans="1:19" s="13" customFormat="1" ht="15" customHeight="1" x14ac:dyDescent="0.35">
      <c r="D83" s="38"/>
      <c r="E83" s="341" t="s">
        <v>62</v>
      </c>
      <c r="F83" s="341"/>
      <c r="G83" s="341" t="str">
        <f>IF(CoverSheet!H13="Yes","N/A",IF(ISNUMBER(C75),"Yes","No"))</f>
        <v>Yes</v>
      </c>
      <c r="H83" s="83"/>
      <c r="I83" s="81"/>
      <c r="J83" s="81" t="s">
        <v>105</v>
      </c>
      <c r="K83" s="81"/>
      <c r="L83" s="81"/>
      <c r="M83" s="81" t="str">
        <f>IF(K80=L80,"True","False")</f>
        <v>False</v>
      </c>
      <c r="N83" s="81"/>
      <c r="O83" s="81"/>
      <c r="P83" s="81"/>
      <c r="Q83" s="81"/>
      <c r="R83" s="81"/>
      <c r="S83" s="81"/>
    </row>
    <row r="84" spans="1:19" s="13" customFormat="1" x14ac:dyDescent="0.35">
      <c r="A84" s="265" t="s">
        <v>128</v>
      </c>
      <c r="B84" s="266"/>
      <c r="C84" s="267"/>
      <c r="D84" s="38"/>
      <c r="E84" s="341"/>
      <c r="F84" s="341"/>
      <c r="G84" s="341"/>
      <c r="H84" s="83"/>
      <c r="I84" s="81"/>
      <c r="J84" s="81"/>
      <c r="K84" s="81"/>
      <c r="L84" s="81"/>
      <c r="M84" s="81"/>
      <c r="N84" s="81"/>
      <c r="O84" s="81"/>
      <c r="P84" s="81"/>
      <c r="Q84" s="81"/>
      <c r="R84" s="81"/>
      <c r="S84" s="81"/>
    </row>
    <row r="85" spans="1:19" s="13" customFormat="1" x14ac:dyDescent="0.35">
      <c r="A85" s="268"/>
      <c r="B85" s="269"/>
      <c r="C85" s="270"/>
      <c r="D85" s="40"/>
      <c r="E85" s="265"/>
      <c r="F85" s="266"/>
      <c r="G85" s="267"/>
      <c r="H85" s="83"/>
      <c r="I85" s="81"/>
      <c r="J85" s="81"/>
      <c r="K85" s="81"/>
      <c r="L85" s="81"/>
      <c r="M85" s="81"/>
      <c r="N85" s="81"/>
      <c r="O85" s="81"/>
      <c r="P85" s="81"/>
      <c r="Q85" s="81"/>
      <c r="R85" s="81"/>
      <c r="S85" s="81"/>
    </row>
    <row r="86" spans="1:19" s="13" customFormat="1" x14ac:dyDescent="0.35">
      <c r="A86" s="268"/>
      <c r="B86" s="269"/>
      <c r="C86" s="270"/>
      <c r="D86" s="38"/>
      <c r="E86" s="268"/>
      <c r="F86" s="269"/>
      <c r="G86" s="270"/>
      <c r="H86" s="83"/>
      <c r="I86" s="81"/>
      <c r="J86" s="81"/>
      <c r="K86" s="81"/>
      <c r="L86" s="81"/>
      <c r="M86" s="81"/>
      <c r="N86" s="81"/>
      <c r="O86" s="81"/>
      <c r="P86" s="81"/>
      <c r="Q86" s="81"/>
      <c r="R86" s="81"/>
      <c r="S86" s="81"/>
    </row>
    <row r="87" spans="1:19" s="13" customFormat="1" x14ac:dyDescent="0.35">
      <c r="A87" s="268"/>
      <c r="B87" s="269"/>
      <c r="C87" s="270"/>
      <c r="D87" s="38"/>
      <c r="E87" s="268"/>
      <c r="F87" s="269"/>
      <c r="G87" s="270"/>
      <c r="H87" s="83"/>
      <c r="I87" s="81"/>
      <c r="J87" s="81"/>
      <c r="K87" s="81"/>
      <c r="L87" s="81"/>
      <c r="M87" s="81"/>
      <c r="N87" s="81"/>
      <c r="O87" s="81"/>
      <c r="P87" s="81"/>
      <c r="Q87" s="81"/>
      <c r="R87" s="81"/>
      <c r="S87" s="81"/>
    </row>
    <row r="88" spans="1:19" s="13" customFormat="1" x14ac:dyDescent="0.35">
      <c r="A88" s="268"/>
      <c r="B88" s="269"/>
      <c r="C88" s="270"/>
      <c r="D88" s="38"/>
      <c r="E88" s="268"/>
      <c r="F88" s="269"/>
      <c r="G88" s="270"/>
      <c r="H88" s="83"/>
      <c r="I88" s="81"/>
      <c r="J88" s="81"/>
      <c r="K88" s="81"/>
      <c r="L88" s="81"/>
      <c r="M88" s="81"/>
      <c r="N88" s="81"/>
      <c r="O88" s="81"/>
      <c r="P88" s="81"/>
      <c r="Q88" s="81"/>
      <c r="R88" s="81"/>
      <c r="S88" s="81"/>
    </row>
    <row r="89" spans="1:19" s="13" customFormat="1" ht="32.5" customHeight="1" x14ac:dyDescent="0.35">
      <c r="A89" s="271"/>
      <c r="B89" s="272"/>
      <c r="C89" s="273"/>
      <c r="D89" s="42"/>
      <c r="E89" s="268"/>
      <c r="F89" s="269"/>
      <c r="G89" s="270"/>
      <c r="H89" s="83"/>
      <c r="I89" s="81"/>
      <c r="J89" s="81"/>
      <c r="K89" s="81"/>
      <c r="L89" s="81"/>
      <c r="M89" s="81"/>
      <c r="N89" s="81"/>
      <c r="O89" s="81"/>
      <c r="P89" s="81"/>
      <c r="Q89" s="81"/>
      <c r="R89" s="81"/>
      <c r="S89" s="81"/>
    </row>
    <row r="90" spans="1:19" s="13" customFormat="1" x14ac:dyDescent="0.35">
      <c r="D90" s="42"/>
      <c r="E90" s="74"/>
      <c r="F90" s="74"/>
      <c r="G90" s="74"/>
      <c r="H90" s="83"/>
      <c r="I90" s="81"/>
      <c r="J90" s="81"/>
      <c r="K90" s="81"/>
      <c r="L90" s="81"/>
      <c r="M90" s="81"/>
      <c r="N90" s="81"/>
      <c r="O90" s="81"/>
      <c r="P90" s="81"/>
      <c r="Q90" s="81"/>
      <c r="R90" s="81"/>
      <c r="S90" s="81"/>
    </row>
    <row r="91" spans="1:19" s="13" customFormat="1" x14ac:dyDescent="0.35">
      <c r="D91" s="42"/>
      <c r="E91" s="15"/>
      <c r="F91" s="15"/>
      <c r="G91" s="15"/>
      <c r="H91" s="83"/>
      <c r="I91" s="81"/>
      <c r="J91" s="81"/>
      <c r="K91" s="81"/>
      <c r="L91" s="81"/>
      <c r="M91" s="81"/>
      <c r="N91" s="81"/>
      <c r="O91" s="81"/>
      <c r="P91" s="81"/>
      <c r="Q91" s="81"/>
      <c r="R91" s="81"/>
      <c r="S91" s="81"/>
    </row>
    <row r="92" spans="1:19" s="13" customFormat="1" ht="15" customHeight="1" x14ac:dyDescent="0.35">
      <c r="A92" s="308" t="s">
        <v>127</v>
      </c>
      <c r="B92" s="308"/>
      <c r="C92" s="308"/>
      <c r="D92" s="308"/>
      <c r="E92" s="308"/>
      <c r="F92" s="308"/>
      <c r="G92" s="308"/>
      <c r="H92" s="83"/>
      <c r="I92" s="81"/>
      <c r="J92" s="81"/>
      <c r="K92" s="81"/>
      <c r="L92" s="81"/>
      <c r="M92" s="81"/>
      <c r="N92" s="81"/>
      <c r="O92" s="81"/>
      <c r="P92" s="81"/>
      <c r="Q92" s="81"/>
      <c r="R92" s="81"/>
      <c r="S92" s="81"/>
    </row>
    <row r="93" spans="1:19" s="13" customFormat="1" x14ac:dyDescent="0.35">
      <c r="A93" s="308"/>
      <c r="B93" s="308"/>
      <c r="C93" s="308"/>
      <c r="D93" s="308"/>
      <c r="E93" s="308"/>
      <c r="F93" s="308"/>
      <c r="G93" s="308"/>
      <c r="H93" s="83"/>
      <c r="I93" s="81"/>
      <c r="J93" s="81"/>
      <c r="K93" s="81"/>
      <c r="L93" s="81"/>
      <c r="M93" s="81"/>
      <c r="N93" s="81"/>
      <c r="O93" s="81"/>
      <c r="P93" s="81"/>
      <c r="Q93" s="81"/>
      <c r="R93" s="81"/>
      <c r="S93" s="81"/>
    </row>
    <row r="94" spans="1:19" s="13" customFormat="1" x14ac:dyDescent="0.35">
      <c r="A94" s="308"/>
      <c r="B94" s="308"/>
      <c r="C94" s="308"/>
      <c r="D94" s="308"/>
      <c r="E94" s="308"/>
      <c r="F94" s="308"/>
      <c r="G94" s="308"/>
      <c r="H94" s="83"/>
      <c r="I94" s="81"/>
      <c r="J94" s="81"/>
      <c r="K94" s="81"/>
      <c r="L94" s="81"/>
      <c r="M94" s="81"/>
      <c r="N94" s="81"/>
      <c r="O94" s="81"/>
      <c r="P94" s="81"/>
      <c r="Q94" s="81"/>
      <c r="R94" s="81"/>
      <c r="S94" s="81"/>
    </row>
    <row r="95" spans="1:19" s="13" customFormat="1" x14ac:dyDescent="0.35">
      <c r="A95" s="308"/>
      <c r="B95" s="308"/>
      <c r="C95" s="308"/>
      <c r="D95" s="308"/>
      <c r="E95" s="308"/>
      <c r="F95" s="308"/>
      <c r="G95" s="308"/>
      <c r="H95" s="83"/>
      <c r="I95" s="81"/>
      <c r="J95" s="81"/>
      <c r="K95" s="81"/>
      <c r="L95" s="81"/>
      <c r="M95" s="81"/>
      <c r="N95" s="81"/>
      <c r="O95" s="81"/>
      <c r="P95" s="81"/>
      <c r="Q95" s="81"/>
      <c r="R95" s="81"/>
      <c r="S95" s="81"/>
    </row>
    <row r="96" spans="1:19" s="13" customFormat="1" x14ac:dyDescent="0.35">
      <c r="A96" s="308"/>
      <c r="B96" s="308"/>
      <c r="C96" s="308"/>
      <c r="D96" s="308"/>
      <c r="E96" s="308"/>
      <c r="F96" s="308"/>
      <c r="G96" s="308"/>
      <c r="H96" s="83"/>
      <c r="I96" s="81"/>
      <c r="J96" s="81"/>
      <c r="K96" s="81"/>
      <c r="L96" s="81"/>
      <c r="M96" s="81"/>
      <c r="N96" s="81"/>
      <c r="O96" s="81"/>
      <c r="P96" s="81"/>
      <c r="Q96" s="81"/>
      <c r="R96" s="81"/>
      <c r="S96" s="81"/>
    </row>
    <row r="97" spans="1:19" s="13" customFormat="1" x14ac:dyDescent="0.35">
      <c r="A97" s="308"/>
      <c r="B97" s="308"/>
      <c r="C97" s="308"/>
      <c r="D97" s="308"/>
      <c r="E97" s="308"/>
      <c r="F97" s="308"/>
      <c r="G97" s="308"/>
      <c r="H97" s="83"/>
      <c r="I97" s="81"/>
      <c r="J97" s="81"/>
      <c r="K97" s="81"/>
      <c r="L97" s="81"/>
      <c r="M97" s="81"/>
      <c r="N97" s="81"/>
      <c r="O97" s="81"/>
      <c r="P97" s="81"/>
      <c r="Q97" s="81"/>
      <c r="R97" s="81"/>
      <c r="S97" s="81"/>
    </row>
    <row r="98" spans="1:19" s="13" customFormat="1" x14ac:dyDescent="0.35">
      <c r="A98" s="308"/>
      <c r="B98" s="308"/>
      <c r="C98" s="308"/>
      <c r="D98" s="308"/>
      <c r="E98" s="308"/>
      <c r="F98" s="308"/>
      <c r="G98" s="308"/>
      <c r="H98" s="83"/>
      <c r="I98" s="81"/>
      <c r="J98" s="81"/>
      <c r="K98" s="81"/>
      <c r="L98" s="81"/>
      <c r="M98" s="81"/>
      <c r="N98" s="81"/>
      <c r="O98" s="81"/>
      <c r="P98" s="81"/>
      <c r="Q98" s="81"/>
      <c r="R98" s="81"/>
      <c r="S98" s="81"/>
    </row>
    <row r="99" spans="1:19" s="13" customFormat="1" x14ac:dyDescent="0.35">
      <c r="A99" s="308"/>
      <c r="B99" s="308"/>
      <c r="C99" s="308"/>
      <c r="D99" s="308"/>
      <c r="E99" s="308"/>
      <c r="F99" s="308"/>
      <c r="G99" s="308"/>
      <c r="H99" s="83"/>
      <c r="I99" s="81"/>
      <c r="J99" s="81"/>
      <c r="K99" s="81"/>
      <c r="L99" s="81"/>
      <c r="M99" s="81"/>
      <c r="N99" s="81"/>
      <c r="O99" s="81"/>
      <c r="P99" s="81"/>
      <c r="Q99" s="81"/>
      <c r="R99" s="81"/>
      <c r="S99" s="81"/>
    </row>
    <row r="100" spans="1:19" s="13" customFormat="1" x14ac:dyDescent="0.35">
      <c r="A100" s="308"/>
      <c r="B100" s="308"/>
      <c r="C100" s="308"/>
      <c r="D100" s="308"/>
      <c r="E100" s="308"/>
      <c r="F100" s="308"/>
      <c r="G100" s="308"/>
      <c r="H100" s="83"/>
      <c r="I100" s="81"/>
      <c r="J100" s="81"/>
      <c r="K100" s="81"/>
      <c r="L100" s="81"/>
      <c r="M100" s="81"/>
      <c r="N100" s="81"/>
      <c r="O100" s="81"/>
      <c r="P100" s="81"/>
      <c r="Q100" s="81"/>
      <c r="R100" s="81"/>
      <c r="S100" s="81"/>
    </row>
    <row r="101" spans="1:19" s="13" customFormat="1" x14ac:dyDescent="0.35">
      <c r="A101" s="308"/>
      <c r="B101" s="308"/>
      <c r="C101" s="308"/>
      <c r="D101" s="308"/>
      <c r="E101" s="308"/>
      <c r="F101" s="308"/>
      <c r="G101" s="308"/>
      <c r="H101" s="83"/>
      <c r="I101" s="81"/>
      <c r="J101" s="81"/>
      <c r="K101" s="81"/>
      <c r="L101" s="81"/>
      <c r="M101" s="81"/>
      <c r="N101" s="81"/>
      <c r="O101" s="81"/>
      <c r="P101" s="81"/>
      <c r="Q101" s="81"/>
      <c r="R101" s="81"/>
      <c r="S101" s="81"/>
    </row>
    <row r="102" spans="1:19" s="13" customFormat="1" x14ac:dyDescent="0.35">
      <c r="A102" s="308"/>
      <c r="B102" s="308"/>
      <c r="C102" s="308"/>
      <c r="D102" s="308"/>
      <c r="E102" s="308"/>
      <c r="F102" s="308"/>
      <c r="G102" s="308"/>
      <c r="H102" s="83"/>
      <c r="I102" s="81"/>
      <c r="J102" s="81"/>
      <c r="K102" s="81"/>
      <c r="L102" s="81"/>
      <c r="M102" s="81"/>
      <c r="N102" s="81"/>
      <c r="O102" s="81"/>
      <c r="P102" s="81"/>
      <c r="Q102" s="81"/>
      <c r="R102" s="81"/>
      <c r="S102" s="81"/>
    </row>
    <row r="103" spans="1:19" s="13" customFormat="1" x14ac:dyDescent="0.35">
      <c r="A103" s="308"/>
      <c r="B103" s="308"/>
      <c r="C103" s="308"/>
      <c r="D103" s="308"/>
      <c r="E103" s="308"/>
      <c r="F103" s="308"/>
      <c r="G103" s="308"/>
      <c r="H103" s="83"/>
      <c r="I103" s="81"/>
      <c r="J103" s="81"/>
      <c r="K103" s="81"/>
      <c r="L103" s="81"/>
      <c r="M103" s="81"/>
      <c r="N103" s="81"/>
      <c r="O103" s="81"/>
      <c r="P103" s="81"/>
      <c r="Q103" s="81"/>
      <c r="R103" s="81"/>
      <c r="S103" s="81"/>
    </row>
    <row r="104" spans="1:19" s="13" customFormat="1" x14ac:dyDescent="0.35">
      <c r="A104" s="308"/>
      <c r="B104" s="308"/>
      <c r="C104" s="308"/>
      <c r="D104" s="308"/>
      <c r="E104" s="308"/>
      <c r="F104" s="308"/>
      <c r="G104" s="308"/>
      <c r="H104" s="83"/>
      <c r="I104" s="81"/>
      <c r="J104" s="81"/>
      <c r="K104" s="81"/>
      <c r="L104" s="81"/>
      <c r="M104" s="81"/>
      <c r="N104" s="81"/>
      <c r="O104" s="81"/>
      <c r="P104" s="81"/>
      <c r="Q104" s="81"/>
      <c r="R104" s="81"/>
      <c r="S104" s="81"/>
    </row>
    <row r="105" spans="1:19" s="13" customFormat="1" x14ac:dyDescent="0.35">
      <c r="A105" s="308"/>
      <c r="B105" s="308"/>
      <c r="C105" s="308"/>
      <c r="D105" s="308"/>
      <c r="E105" s="308"/>
      <c r="F105" s="308"/>
      <c r="G105" s="308"/>
      <c r="H105" s="83"/>
      <c r="I105" s="81"/>
      <c r="J105" s="81"/>
      <c r="K105" s="81"/>
      <c r="L105" s="81"/>
      <c r="M105" s="81"/>
      <c r="N105" s="81"/>
      <c r="O105" s="81"/>
      <c r="P105" s="81"/>
      <c r="Q105" s="81"/>
      <c r="R105" s="81"/>
      <c r="S105" s="81"/>
    </row>
    <row r="106" spans="1:19" s="13" customFormat="1" x14ac:dyDescent="0.35">
      <c r="A106" s="15"/>
      <c r="B106" s="15"/>
      <c r="C106" s="15"/>
      <c r="D106" s="15"/>
      <c r="E106" s="15"/>
      <c r="F106" s="15"/>
      <c r="G106" s="15"/>
      <c r="H106" s="83"/>
      <c r="I106" s="81"/>
      <c r="J106" s="81"/>
      <c r="K106" s="81"/>
      <c r="L106" s="81"/>
      <c r="M106" s="81"/>
      <c r="N106" s="81"/>
      <c r="O106" s="81"/>
      <c r="P106" s="81"/>
      <c r="Q106" s="81"/>
      <c r="R106" s="81"/>
      <c r="S106" s="81"/>
    </row>
    <row r="107" spans="1:19" s="13" customFormat="1" x14ac:dyDescent="0.35">
      <c r="A107" s="15"/>
      <c r="B107" s="15"/>
      <c r="C107" s="15"/>
      <c r="D107" s="15"/>
      <c r="E107" s="15"/>
      <c r="F107" s="15"/>
      <c r="G107" s="15"/>
      <c r="H107" s="83"/>
      <c r="I107" s="81"/>
      <c r="J107" s="81"/>
      <c r="K107" s="81"/>
      <c r="L107" s="81"/>
      <c r="M107" s="81"/>
      <c r="N107" s="81"/>
      <c r="O107" s="81"/>
      <c r="P107" s="81"/>
      <c r="Q107" s="81"/>
      <c r="R107" s="81"/>
      <c r="S107" s="81"/>
    </row>
    <row r="108" spans="1:19" s="13" customFormat="1" x14ac:dyDescent="0.35">
      <c r="A108" s="15"/>
      <c r="B108" s="15"/>
      <c r="C108" s="15"/>
      <c r="D108" s="15"/>
      <c r="E108" s="15"/>
      <c r="F108" s="15"/>
      <c r="G108" s="15"/>
      <c r="H108" s="83"/>
      <c r="I108" s="81"/>
      <c r="J108" s="81"/>
      <c r="K108" s="81"/>
      <c r="L108" s="81"/>
      <c r="M108" s="81"/>
      <c r="N108" s="81"/>
      <c r="O108" s="81"/>
      <c r="P108" s="81"/>
      <c r="Q108" s="81"/>
      <c r="R108" s="81"/>
      <c r="S108" s="81"/>
    </row>
    <row r="109" spans="1:19" s="13" customFormat="1" x14ac:dyDescent="0.35">
      <c r="A109" s="15"/>
      <c r="B109" s="15"/>
      <c r="C109" s="15"/>
      <c r="D109" s="15"/>
      <c r="E109" s="15"/>
      <c r="F109" s="15"/>
      <c r="G109" s="15"/>
      <c r="H109" s="83"/>
      <c r="I109" s="81"/>
      <c r="J109" s="81"/>
      <c r="K109" s="81"/>
      <c r="L109" s="81"/>
      <c r="M109" s="81"/>
      <c r="N109" s="81"/>
      <c r="O109" s="81"/>
      <c r="P109" s="81"/>
      <c r="Q109" s="81"/>
      <c r="R109" s="81"/>
      <c r="S109" s="81"/>
    </row>
  </sheetData>
  <sheetProtection algorithmName="SHA-512" hashValue="NadX4OQ806FIyvvF3wkuCnLD7D5CQcVUjzyyx7M27Lcn3WMmsISTrGFjVMM7XdyjxZxKmriiYkg3cgX28Id5sw==" saltValue="9cYbLQMBBwaa1eodGWbfZw==" spinCount="100000" sheet="1" selectLockedCells="1"/>
  <mergeCells count="145">
    <mergeCell ref="B2:C2"/>
    <mergeCell ref="A1:C1"/>
    <mergeCell ref="B3:C3"/>
    <mergeCell ref="B6:C6"/>
    <mergeCell ref="E6:F6"/>
    <mergeCell ref="F14:G14"/>
    <mergeCell ref="F15:G15"/>
    <mergeCell ref="F16:G16"/>
    <mergeCell ref="B13:E13"/>
    <mergeCell ref="B14:E14"/>
    <mergeCell ref="B15:E15"/>
    <mergeCell ref="B16:E16"/>
    <mergeCell ref="B5:C5"/>
    <mergeCell ref="E5:F5"/>
    <mergeCell ref="E9:F9"/>
    <mergeCell ref="B8:C8"/>
    <mergeCell ref="E8:F8"/>
    <mergeCell ref="B9:C9"/>
    <mergeCell ref="C11:D11"/>
    <mergeCell ref="F13:G13"/>
    <mergeCell ref="F20:G20"/>
    <mergeCell ref="F21:G21"/>
    <mergeCell ref="F22:G22"/>
    <mergeCell ref="B17:E17"/>
    <mergeCell ref="B18:E18"/>
    <mergeCell ref="B19:E19"/>
    <mergeCell ref="B20:E20"/>
    <mergeCell ref="B21:E21"/>
    <mergeCell ref="B22:E22"/>
    <mergeCell ref="F17:G17"/>
    <mergeCell ref="F18:G18"/>
    <mergeCell ref="F19:G19"/>
    <mergeCell ref="F23:G23"/>
    <mergeCell ref="F24:G24"/>
    <mergeCell ref="F25:G25"/>
    <mergeCell ref="F26:G26"/>
    <mergeCell ref="F27:G27"/>
    <mergeCell ref="F28:G28"/>
    <mergeCell ref="B23:E23"/>
    <mergeCell ref="B24:E24"/>
    <mergeCell ref="B25:E25"/>
    <mergeCell ref="B26:E26"/>
    <mergeCell ref="B27:E27"/>
    <mergeCell ref="B28:E28"/>
    <mergeCell ref="F32:G32"/>
    <mergeCell ref="F33:G33"/>
    <mergeCell ref="F34:G34"/>
    <mergeCell ref="F29:G29"/>
    <mergeCell ref="F30:G30"/>
    <mergeCell ref="F31:G31"/>
    <mergeCell ref="B29:E29"/>
    <mergeCell ref="B30:E30"/>
    <mergeCell ref="B31:E31"/>
    <mergeCell ref="B32:E32"/>
    <mergeCell ref="B33:E33"/>
    <mergeCell ref="B34:E34"/>
    <mergeCell ref="F35:G35"/>
    <mergeCell ref="F36:G36"/>
    <mergeCell ref="F37:G37"/>
    <mergeCell ref="F38:G38"/>
    <mergeCell ref="F39:G39"/>
    <mergeCell ref="F40:G40"/>
    <mergeCell ref="B35:E35"/>
    <mergeCell ref="B36:E36"/>
    <mergeCell ref="B37:E37"/>
    <mergeCell ref="B38:E38"/>
    <mergeCell ref="B39:E39"/>
    <mergeCell ref="B40:E40"/>
    <mergeCell ref="F44:G44"/>
    <mergeCell ref="F45:G45"/>
    <mergeCell ref="F46:G46"/>
    <mergeCell ref="B41:E41"/>
    <mergeCell ref="B42:E42"/>
    <mergeCell ref="B43:E43"/>
    <mergeCell ref="B44:E44"/>
    <mergeCell ref="B45:E45"/>
    <mergeCell ref="B46:E46"/>
    <mergeCell ref="F41:G41"/>
    <mergeCell ref="F42:G42"/>
    <mergeCell ref="F43:G43"/>
    <mergeCell ref="F55:G55"/>
    <mergeCell ref="F56:G56"/>
    <mergeCell ref="B63:E63"/>
    <mergeCell ref="B64:E64"/>
    <mergeCell ref="F57:G57"/>
    <mergeCell ref="F58:G58"/>
    <mergeCell ref="B53:E53"/>
    <mergeCell ref="B54:E54"/>
    <mergeCell ref="B55:E55"/>
    <mergeCell ref="B56:E56"/>
    <mergeCell ref="B57:E57"/>
    <mergeCell ref="B58:E58"/>
    <mergeCell ref="F59:G59"/>
    <mergeCell ref="F60:G60"/>
    <mergeCell ref="A92:G105"/>
    <mergeCell ref="F61:G61"/>
    <mergeCell ref="F47:G47"/>
    <mergeCell ref="F48:G48"/>
    <mergeCell ref="F49:G49"/>
    <mergeCell ref="F50:G50"/>
    <mergeCell ref="F51:G51"/>
    <mergeCell ref="F52:G52"/>
    <mergeCell ref="B47:E47"/>
    <mergeCell ref="B48:E48"/>
    <mergeCell ref="B49:E49"/>
    <mergeCell ref="B50:E50"/>
    <mergeCell ref="B51:E51"/>
    <mergeCell ref="B52:E52"/>
    <mergeCell ref="F62:G62"/>
    <mergeCell ref="F63:G63"/>
    <mergeCell ref="F64:G64"/>
    <mergeCell ref="F65:G65"/>
    <mergeCell ref="B59:E59"/>
    <mergeCell ref="B60:E60"/>
    <mergeCell ref="B61:E61"/>
    <mergeCell ref="B62:E62"/>
    <mergeCell ref="F53:G53"/>
    <mergeCell ref="F54:G54"/>
    <mergeCell ref="A80:A81"/>
    <mergeCell ref="B80:C81"/>
    <mergeCell ref="A84:C89"/>
    <mergeCell ref="E85:G89"/>
    <mergeCell ref="E77:F78"/>
    <mergeCell ref="G77:G78"/>
    <mergeCell ref="E79:F80"/>
    <mergeCell ref="G79:G80"/>
    <mergeCell ref="E81:F82"/>
    <mergeCell ref="G81:G82"/>
    <mergeCell ref="E83:F84"/>
    <mergeCell ref="G83:G84"/>
    <mergeCell ref="E71:F71"/>
    <mergeCell ref="E68:G70"/>
    <mergeCell ref="B65:E65"/>
    <mergeCell ref="B69:C69"/>
    <mergeCell ref="A70:A71"/>
    <mergeCell ref="B70:C71"/>
    <mergeCell ref="E74:F74"/>
    <mergeCell ref="C75:C76"/>
    <mergeCell ref="A79:C79"/>
    <mergeCell ref="A74:C74"/>
    <mergeCell ref="E75:F76"/>
    <mergeCell ref="E72:F73"/>
    <mergeCell ref="G72:G73"/>
    <mergeCell ref="G75:G76"/>
    <mergeCell ref="A75:B76"/>
  </mergeCells>
  <conditionalFormatting sqref="B2">
    <cfRule type="expression" dxfId="22" priority="16">
      <formula>ISERR(YEAR($B2))</formula>
    </cfRule>
  </conditionalFormatting>
  <conditionalFormatting sqref="B3">
    <cfRule type="expression" dxfId="21" priority="15">
      <formula>AND(B3&lt;&gt;"",NOT(ISNUMBER(B3)))</formula>
    </cfRule>
  </conditionalFormatting>
  <conditionalFormatting sqref="B7">
    <cfRule type="expression" dxfId="20" priority="12">
      <formula>AND(B7&lt;&gt;"",NOT(ISNUMBER(B7)))</formula>
    </cfRule>
  </conditionalFormatting>
  <conditionalFormatting sqref="B14:B65">
    <cfRule type="cellIs" dxfId="19" priority="11" operator="notBetween">
      <formula>0</formula>
      <formula>999999999999999</formula>
    </cfRule>
  </conditionalFormatting>
  <conditionalFormatting sqref="B6:C6 E6:F6 B9:C9 E9:F9">
    <cfRule type="cellIs" dxfId="18" priority="7" operator="notBetween">
      <formula>-999999</formula>
      <formula>999999</formula>
    </cfRule>
  </conditionalFormatting>
  <conditionalFormatting sqref="C75">
    <cfRule type="expression" dxfId="17" priority="1">
      <formula>AND(C75&lt;&gt;"",NOT(ISNUMBER(C75)))</formula>
    </cfRule>
  </conditionalFormatting>
  <conditionalFormatting sqref="B69">
    <cfRule type="expression" dxfId="16" priority="6">
      <formula>ISERR(YEAR($B69))</formula>
    </cfRule>
  </conditionalFormatting>
  <conditionalFormatting sqref="B70">
    <cfRule type="expression" dxfId="15" priority="5">
      <formula>AND(B70&lt;&gt;"",NOT(ISNUMBER(B70)))</formula>
    </cfRule>
  </conditionalFormatting>
  <conditionalFormatting sqref="G77">
    <cfRule type="containsText" dxfId="14" priority="3" operator="containsText" text="No">
      <formula>NOT(ISERROR(SEARCH("No",G77)))</formula>
    </cfRule>
  </conditionalFormatting>
  <conditionalFormatting sqref="G79 G71:G72 G74 G81 G83">
    <cfRule type="containsText" dxfId="13" priority="4" operator="containsText" text="No">
      <formula>NOT(ISERROR(SEARCH("No",G71)))</formula>
    </cfRule>
  </conditionalFormatting>
  <conditionalFormatting sqref="G75">
    <cfRule type="containsText" dxfId="12" priority="2" operator="containsText" text="No">
      <formula>NOT(ISERROR(SEARCH("No",G75)))</formula>
    </cfRule>
  </conditionalFormatting>
  <dataValidations xWindow="836" yWindow="260" count="1">
    <dataValidation allowBlank="1" showInputMessage="1" showErrorMessage="1" promptTitle="Meter Reading" prompt="Only complete this section if a meter is used." sqref="B2:C3 B69:C71" xr:uid="{00000000-0002-0000-0500-000000000000}"/>
  </dataValidations>
  <pageMargins left="0.25" right="0.25" top="0.75" bottom="0.75" header="0.3" footer="0.3"/>
  <pageSetup paperSize="9" scale="75" orientation="portrait" r:id="rId1"/>
  <rowBreaks count="1" manualBreakCount="1">
    <brk id="66"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6152" r:id="rId4" name="hydroWeeklyButton">
              <controlPr defaultSize="0" autoLine="0" autoPict="0" macro="[0]!CreateHydroXML">
                <anchor moveWithCells="1" sizeWithCells="1">
                  <from>
                    <xdr:col>5</xdr:col>
                    <xdr:colOff>88900</xdr:colOff>
                    <xdr:row>85</xdr:row>
                    <xdr:rowOff>31750</xdr:rowOff>
                  </from>
                  <to>
                    <xdr:col>5</xdr:col>
                    <xdr:colOff>1028700</xdr:colOff>
                    <xdr:row>87</xdr:row>
                    <xdr:rowOff>184150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68"/>
  <sheetViews>
    <sheetView zoomScale="80" zoomScaleNormal="80" workbookViewId="0">
      <selection activeCell="B2" sqref="B2:C2"/>
    </sheetView>
  </sheetViews>
  <sheetFormatPr defaultColWidth="13.453125" defaultRowHeight="14.5" x14ac:dyDescent="0.35"/>
  <cols>
    <col min="1" max="1" width="16.453125" style="16" customWidth="1"/>
    <col min="2" max="2" width="13.453125" style="16"/>
    <col min="3" max="3" width="16.1796875" style="16" customWidth="1"/>
    <col min="4" max="4" width="2" style="16" customWidth="1"/>
    <col min="5" max="5" width="15.7265625" style="16" customWidth="1"/>
    <col min="6" max="6" width="18.54296875" style="16" customWidth="1"/>
    <col min="7" max="7" width="13.453125" style="16" customWidth="1"/>
    <col min="8" max="8" width="44" style="54" customWidth="1"/>
    <col min="9" max="18" width="13.453125" style="54"/>
    <col min="19" max="16384" width="13.453125" style="16"/>
  </cols>
  <sheetData>
    <row r="1" spans="1:11" x14ac:dyDescent="0.35">
      <c r="A1" s="259" t="s">
        <v>63</v>
      </c>
      <c r="B1" s="260"/>
      <c r="C1" s="261"/>
    </row>
    <row r="2" spans="1:11" x14ac:dyDescent="0.35">
      <c r="A2" s="96" t="s">
        <v>0</v>
      </c>
      <c r="B2" s="241"/>
      <c r="C2" s="242"/>
      <c r="D2" s="35" t="str">
        <f>IF(NOT(ISERR(YEAR(B2))),"","Invalid Date")</f>
        <v/>
      </c>
    </row>
    <row r="3" spans="1:11" x14ac:dyDescent="0.35">
      <c r="A3" s="125" t="s">
        <v>6</v>
      </c>
      <c r="B3" s="347"/>
      <c r="C3" s="298"/>
      <c r="D3" s="35" t="str">
        <f>IF(OR(ISNUMBER(B3),B3=""),"","Please input a valid number")</f>
        <v/>
      </c>
    </row>
    <row r="5" spans="1:11" x14ac:dyDescent="0.35">
      <c r="A5" s="13"/>
      <c r="B5" s="221" t="s">
        <v>133</v>
      </c>
      <c r="C5" s="221"/>
      <c r="D5" s="14"/>
      <c r="E5" s="221" t="s">
        <v>41</v>
      </c>
      <c r="F5" s="221"/>
      <c r="G5" s="14"/>
      <c r="H5" s="81"/>
    </row>
    <row r="6" spans="1:11" x14ac:dyDescent="0.35">
      <c r="A6" s="13"/>
      <c r="B6" s="352"/>
      <c r="C6" s="352"/>
      <c r="D6" s="65"/>
      <c r="E6" s="352"/>
      <c r="F6" s="352"/>
      <c r="G6" s="66" t="str">
        <f>IF(AND(B6&lt;&gt;"",NOT(ISNUMBER(B6)),E6&lt;&gt;"",NOT(ISNUMBER(E6))),"Net Operating Head and Turbine/water wheel efficiency values invalid",IF(AND(B6&lt;&gt;"",NOT(ISNUMBER(B6)),OR(E6="",ISNUMBER(E6))),"Net Operating Head values invalid",IF(AND(OR(B6="",ISNUMBER(B6)),E6&lt;&gt;"",NOT(ISNUMBER(E6))),"Turbine/water wheel efficiency value invalid",IF(OR(AND(E6&lt;1,E6&gt;0),E6=""),IF(OR(B6&gt;0,B6=""),"","Net operating head in meters needs to be above 0"),IF(OR(B6&gt;0,B6=""),"Please enter a number of greater than 0 or less than 1 i.e. 0.1 – 0.99, in Turbine/water wheel efficiency","Net operating head in meters needs to be above 0 and Please enter a number of greater than 0 or less than 1 i.e. 0.1 – 1.0, in Turbine/water wheel efficiency")))))</f>
        <v/>
      </c>
      <c r="H6" s="81"/>
    </row>
    <row r="7" spans="1:11" x14ac:dyDescent="0.35">
      <c r="A7" s="64"/>
      <c r="B7" s="67"/>
      <c r="C7" s="67"/>
      <c r="D7" s="68"/>
      <c r="E7" s="69">
        <v>2</v>
      </c>
      <c r="F7" s="69"/>
      <c r="G7" s="75" t="s">
        <v>53</v>
      </c>
      <c r="H7" s="75" t="s">
        <v>108</v>
      </c>
    </row>
    <row r="8" spans="1:11" x14ac:dyDescent="0.35">
      <c r="A8" s="13"/>
      <c r="B8" s="221" t="s">
        <v>42</v>
      </c>
      <c r="C8" s="221"/>
      <c r="D8" s="65"/>
      <c r="E8" s="221" t="s">
        <v>43</v>
      </c>
      <c r="F8" s="221"/>
      <c r="G8" s="25" t="str">
        <f>IF(OR(AND(B9&gt;0,B9&lt;1),B9=""),"true","false")</f>
        <v>true</v>
      </c>
      <c r="H8" s="25" t="str">
        <f>IF(OR(AND(E9&gt;0,E9&lt;1),E9=""),"true","false")</f>
        <v>true</v>
      </c>
    </row>
    <row r="9" spans="1:11" x14ac:dyDescent="0.35">
      <c r="A9" s="13"/>
      <c r="B9" s="352"/>
      <c r="C9" s="352"/>
      <c r="D9" s="65"/>
      <c r="E9" s="353"/>
      <c r="F9" s="353"/>
      <c r="G9" s="66" t="str">
        <f>IF(AND(B9&lt;&gt;"",NOT(ISNUMBER(B9)),E9&lt;&gt;"",NOT(ISNUMBER(E9))),"Generator efficiency and Transmission system efficiency values invalid",IF(AND(B9&lt;&gt;"",NOT(ISNUMBER(B9)),OR(E9="",ISNUMBER(E9))),"Generator efficiency value invalid",IF(AND(OR(B9="",ISNUMBER(B9)),E9&lt;&gt;"",NOT(ISNUMBER(E9))),"Transmission system efficiency value invalid",IF(AND(G8="false",H8="false"),"Please enter a number of greater than 0 or less than 1 i.e. 0.1 – 0.99 for both Generator and Transmission system efficiency",IF(G8="false","Please enter a number of greater than 0 or less than 1 i.e. 0.1 – 0.99, for Generator efficiency",IF(H8="false","Please enter a number of greater than 0 or less than 1 i.e. 0.1 – 0.99, for Transmission system efficiency",""))))))</f>
        <v/>
      </c>
      <c r="H9" s="25"/>
      <c r="I9" s="25"/>
      <c r="J9" s="25"/>
      <c r="K9" s="25"/>
    </row>
    <row r="10" spans="1:11" x14ac:dyDescent="0.35">
      <c r="A10" s="64"/>
      <c r="B10" s="64"/>
      <c r="C10" s="64"/>
      <c r="D10" s="64"/>
      <c r="E10" s="64"/>
      <c r="F10" s="13"/>
      <c r="G10" s="14"/>
      <c r="H10" s="81"/>
      <c r="I10" s="25"/>
      <c r="K10" s="25"/>
    </row>
    <row r="11" spans="1:11" x14ac:dyDescent="0.35">
      <c r="A11" s="13"/>
      <c r="B11" s="13"/>
      <c r="C11" s="354" t="s">
        <v>44</v>
      </c>
      <c r="D11" s="354"/>
      <c r="E11" s="126" t="str">
        <f>IF(AND(B6&lt;&gt;"",E6&lt;&gt;"",B9&lt;&gt;"",E9&lt;&gt;"",B6&gt;0,E6&gt;0,B9&gt;0,E9&gt;0,ISNUMBER(B6),E6&lt;1,B9&lt;1,E9&lt;1),366.972/(B6*(E6*E9*B9)),"")</f>
        <v/>
      </c>
      <c r="F11" s="13"/>
      <c r="G11" s="13"/>
      <c r="H11" s="81"/>
    </row>
    <row r="12" spans="1:11" x14ac:dyDescent="0.35">
      <c r="A12" s="13"/>
      <c r="B12" s="13"/>
      <c r="C12" s="13"/>
      <c r="D12" s="13"/>
      <c r="E12" s="13"/>
      <c r="F12" s="13"/>
      <c r="G12" s="14"/>
      <c r="H12" s="81"/>
    </row>
    <row r="13" spans="1:11" x14ac:dyDescent="0.35">
      <c r="A13" s="93" t="s">
        <v>64</v>
      </c>
      <c r="B13" s="230" t="s">
        <v>81</v>
      </c>
      <c r="C13" s="230"/>
      <c r="D13" s="230"/>
      <c r="E13" s="230"/>
      <c r="F13" s="340" t="s">
        <v>45</v>
      </c>
      <c r="G13" s="340"/>
      <c r="H13" s="35"/>
      <c r="I13" s="25"/>
      <c r="J13" s="25"/>
      <c r="K13" s="25"/>
    </row>
    <row r="14" spans="1:11" x14ac:dyDescent="0.35">
      <c r="A14" s="123"/>
      <c r="B14" s="337"/>
      <c r="C14" s="337"/>
      <c r="D14" s="337"/>
      <c r="E14" s="337"/>
      <c r="F14" s="338" t="str">
        <f>IF(AND(B14&lt;&gt;"",E11&lt;&gt;""),B14*E11,"")</f>
        <v/>
      </c>
      <c r="G14" s="338"/>
      <c r="H14" s="35" t="str">
        <f>IF(OR(ISNUMBER(B14),B14=""),"","Please input a valid number into reading")</f>
        <v/>
      </c>
      <c r="I14" s="25"/>
      <c r="J14" s="25"/>
      <c r="K14" s="25"/>
    </row>
    <row r="15" spans="1:11" x14ac:dyDescent="0.35">
      <c r="A15" s="123"/>
      <c r="B15" s="337"/>
      <c r="C15" s="337"/>
      <c r="D15" s="337"/>
      <c r="E15" s="337"/>
      <c r="F15" s="338" t="str">
        <f>IF(AND(B15&lt;&gt;"",E11&lt;&gt;""),B15*E11,"")</f>
        <v/>
      </c>
      <c r="G15" s="338"/>
      <c r="H15" s="35" t="str">
        <f t="shared" ref="H15:H25" si="0">IF(OR(ISNUMBER(B15),B15=""),"","Please input a valid number into reading")</f>
        <v/>
      </c>
      <c r="I15" s="25"/>
    </row>
    <row r="16" spans="1:11" x14ac:dyDescent="0.35">
      <c r="A16" s="123"/>
      <c r="B16" s="337"/>
      <c r="C16" s="337"/>
      <c r="D16" s="337"/>
      <c r="E16" s="337"/>
      <c r="F16" s="338" t="str">
        <f>IF(AND(B16&lt;&gt;"",E11&lt;&gt;""),B16*E11,"")</f>
        <v/>
      </c>
      <c r="G16" s="338"/>
      <c r="H16" s="35" t="str">
        <f t="shared" si="0"/>
        <v/>
      </c>
      <c r="I16" s="25"/>
    </row>
    <row r="17" spans="1:9" x14ac:dyDescent="0.35">
      <c r="A17" s="123"/>
      <c r="B17" s="337"/>
      <c r="C17" s="337"/>
      <c r="D17" s="337"/>
      <c r="E17" s="337"/>
      <c r="F17" s="338" t="str">
        <f>IF(AND(B17&lt;&gt;"",E11&lt;&gt;""),B17*E11,"")</f>
        <v/>
      </c>
      <c r="G17" s="338"/>
      <c r="H17" s="35" t="str">
        <f t="shared" si="0"/>
        <v/>
      </c>
      <c r="I17" s="25"/>
    </row>
    <row r="18" spans="1:9" x14ac:dyDescent="0.35">
      <c r="A18" s="123"/>
      <c r="B18" s="337"/>
      <c r="C18" s="337"/>
      <c r="D18" s="337"/>
      <c r="E18" s="337"/>
      <c r="F18" s="338" t="str">
        <f>IF(AND(B18&lt;&gt;"",E11&lt;&gt;""),B18*E11,"")</f>
        <v/>
      </c>
      <c r="G18" s="338"/>
      <c r="H18" s="35" t="str">
        <f t="shared" si="0"/>
        <v/>
      </c>
      <c r="I18" s="25"/>
    </row>
    <row r="19" spans="1:9" x14ac:dyDescent="0.35">
      <c r="A19" s="123"/>
      <c r="B19" s="337"/>
      <c r="C19" s="337"/>
      <c r="D19" s="337"/>
      <c r="E19" s="337"/>
      <c r="F19" s="338" t="str">
        <f>IF(AND(B19&lt;&gt;"",E11&lt;&gt;""),B19*E11,"")</f>
        <v/>
      </c>
      <c r="G19" s="338"/>
      <c r="H19" s="35" t="str">
        <f t="shared" si="0"/>
        <v/>
      </c>
      <c r="I19" s="25"/>
    </row>
    <row r="20" spans="1:9" x14ac:dyDescent="0.35">
      <c r="A20" s="123"/>
      <c r="B20" s="337"/>
      <c r="C20" s="337"/>
      <c r="D20" s="337"/>
      <c r="E20" s="337"/>
      <c r="F20" s="338" t="str">
        <f>IF(AND(B20&lt;&gt;"",E11&lt;&gt;""),B20*E11,"")</f>
        <v/>
      </c>
      <c r="G20" s="338"/>
      <c r="H20" s="35" t="str">
        <f t="shared" si="0"/>
        <v/>
      </c>
      <c r="I20" s="25"/>
    </row>
    <row r="21" spans="1:9" x14ac:dyDescent="0.35">
      <c r="A21" s="123"/>
      <c r="B21" s="337"/>
      <c r="C21" s="337"/>
      <c r="D21" s="337"/>
      <c r="E21" s="337"/>
      <c r="F21" s="338" t="str">
        <f>IF(AND(B21&lt;&gt;"",E11&lt;&gt;""),B21*E11,"")</f>
        <v/>
      </c>
      <c r="G21" s="338"/>
      <c r="H21" s="35" t="str">
        <f t="shared" si="0"/>
        <v/>
      </c>
      <c r="I21" s="25"/>
    </row>
    <row r="22" spans="1:9" x14ac:dyDescent="0.35">
      <c r="A22" s="123"/>
      <c r="B22" s="337"/>
      <c r="C22" s="337"/>
      <c r="D22" s="337"/>
      <c r="E22" s="337"/>
      <c r="F22" s="338" t="str">
        <f>IF(AND(B22&lt;&gt;"",E11&lt;&gt;""),B22*E11,"")</f>
        <v/>
      </c>
      <c r="G22" s="338"/>
      <c r="H22" s="35" t="str">
        <f t="shared" si="0"/>
        <v/>
      </c>
      <c r="I22" s="25"/>
    </row>
    <row r="23" spans="1:9" x14ac:dyDescent="0.35">
      <c r="A23" s="123"/>
      <c r="B23" s="337"/>
      <c r="C23" s="337"/>
      <c r="D23" s="337"/>
      <c r="E23" s="337"/>
      <c r="F23" s="338" t="str">
        <f>IF(AND(B23&lt;&gt;"",E11&lt;&gt;""),B23*E11,"")</f>
        <v/>
      </c>
      <c r="G23" s="338"/>
      <c r="H23" s="35" t="str">
        <f t="shared" si="0"/>
        <v/>
      </c>
      <c r="I23" s="25"/>
    </row>
    <row r="24" spans="1:9" x14ac:dyDescent="0.35">
      <c r="A24" s="123"/>
      <c r="B24" s="337"/>
      <c r="C24" s="337"/>
      <c r="D24" s="337"/>
      <c r="E24" s="337"/>
      <c r="F24" s="338" t="str">
        <f>IF(AND(B24&lt;&gt;"",E11&lt;&gt;""),B24*E11,"")</f>
        <v/>
      </c>
      <c r="G24" s="338"/>
      <c r="H24" s="35" t="str">
        <f t="shared" si="0"/>
        <v/>
      </c>
      <c r="I24" s="25"/>
    </row>
    <row r="25" spans="1:9" x14ac:dyDescent="0.35">
      <c r="A25" s="123"/>
      <c r="B25" s="337"/>
      <c r="C25" s="337"/>
      <c r="D25" s="337"/>
      <c r="E25" s="337"/>
      <c r="F25" s="338" t="str">
        <f>IF(AND(B25&lt;&gt;"",E11&lt;&gt;""),B25*E11,"")</f>
        <v/>
      </c>
      <c r="G25" s="338"/>
      <c r="H25" s="35" t="str">
        <f t="shared" si="0"/>
        <v/>
      </c>
      <c r="I25" s="25"/>
    </row>
    <row r="26" spans="1:9" x14ac:dyDescent="0.35">
      <c r="A26" s="19"/>
      <c r="D26" s="39"/>
      <c r="H26" s="63"/>
    </row>
    <row r="27" spans="1:9" ht="15" customHeight="1" x14ac:dyDescent="0.35">
      <c r="A27" s="71" t="s">
        <v>65</v>
      </c>
      <c r="B27" s="72"/>
      <c r="C27" s="73"/>
      <c r="D27" s="13"/>
      <c r="E27" s="250" t="s">
        <v>40</v>
      </c>
      <c r="F27" s="251"/>
      <c r="G27" s="252"/>
      <c r="H27" s="63"/>
    </row>
    <row r="28" spans="1:9" x14ac:dyDescent="0.35">
      <c r="A28" s="96" t="s">
        <v>0</v>
      </c>
      <c r="B28" s="335"/>
      <c r="C28" s="336"/>
      <c r="D28" s="13"/>
      <c r="E28" s="253"/>
      <c r="F28" s="254"/>
      <c r="G28" s="255"/>
      <c r="H28" s="83" t="str">
        <f>IF(NOT(ISERR(YEAR(B28))),IF(AND(HydroMonthlyReturn!B2&gt;B28,B28&lt;&gt;""),"End Date before Start Date",""),"Invalid Date")</f>
        <v/>
      </c>
    </row>
    <row r="29" spans="1:9" ht="15" customHeight="1" x14ac:dyDescent="0.35">
      <c r="A29" s="274" t="s">
        <v>6</v>
      </c>
      <c r="B29" s="243"/>
      <c r="C29" s="244"/>
      <c r="D29" s="13"/>
      <c r="E29" s="256"/>
      <c r="F29" s="257"/>
      <c r="G29" s="258"/>
      <c r="H29" s="83" t="str">
        <f>IF(OR(ISNUMBER(B29),B29=""),IF(AND(B29&lt;&gt;"",B29&lt;HydroMonthlyReturn!B3),"End Reading is less than Start Reading",""),"Please input a valid number into Reading")</f>
        <v/>
      </c>
    </row>
    <row r="30" spans="1:9" ht="15" customHeight="1" x14ac:dyDescent="0.35">
      <c r="A30" s="275"/>
      <c r="B30" s="245"/>
      <c r="C30" s="246"/>
      <c r="D30" s="20"/>
      <c r="E30" s="308" t="s">
        <v>49</v>
      </c>
      <c r="F30" s="308"/>
      <c r="G30" s="37" t="str">
        <f>IF(OR(CoverSheet!H13="Yes",CoverSheet!H13="No"),"Yes","No")</f>
        <v>Yes</v>
      </c>
      <c r="H30" s="63"/>
    </row>
    <row r="31" spans="1:9" ht="15" customHeight="1" x14ac:dyDescent="0.35">
      <c r="A31" s="17"/>
      <c r="B31" s="17"/>
      <c r="C31" s="17"/>
      <c r="D31" s="13"/>
      <c r="E31" s="341" t="s">
        <v>50</v>
      </c>
      <c r="F31" s="341"/>
      <c r="G31" s="341" t="str">
        <f>IF(CoverSheet!H13="Yes","N/A",IF(CoverSheet!I16="Yes",IF(AND(CoverSheet!I20&lt;&gt;"",CoverSheet!I22&lt;&gt;"",CoverSheet!G29=""),"Yes","No"),IF(AND(CoverSheet!G29&lt;&gt;"",CoverSheet!I16="No",CoverSheet!I20="",CoverSheet!I22=""),"Yes","No")))</f>
        <v>Yes</v>
      </c>
      <c r="H31" s="63"/>
    </row>
    <row r="32" spans="1:9" ht="15" customHeight="1" x14ac:dyDescent="0.35">
      <c r="A32" s="13"/>
      <c r="B32" s="13"/>
      <c r="C32" s="13"/>
      <c r="D32" s="13"/>
      <c r="E32" s="341"/>
      <c r="F32" s="341"/>
      <c r="G32" s="341"/>
      <c r="H32" s="63"/>
    </row>
    <row r="33" spans="1:13" ht="15" customHeight="1" x14ac:dyDescent="0.35">
      <c r="A33" s="259" t="s">
        <v>68</v>
      </c>
      <c r="B33" s="260"/>
      <c r="C33" s="261"/>
      <c r="D33" s="13"/>
      <c r="E33" s="308" t="s">
        <v>51</v>
      </c>
      <c r="F33" s="308"/>
      <c r="G33" s="37" t="str">
        <f>IF(CoverSheet!H13="Yes","N/A",IF(OR(CoverSheet!G32="Yes",CoverSheet!G32="No"),"Yes","No"))</f>
        <v>Yes</v>
      </c>
      <c r="H33" s="35"/>
    </row>
    <row r="34" spans="1:13" ht="15" customHeight="1" x14ac:dyDescent="0.35">
      <c r="A34" s="276" t="s">
        <v>38</v>
      </c>
      <c r="B34" s="348"/>
      <c r="C34" s="286"/>
      <c r="D34" s="13"/>
      <c r="E34" s="339" t="s">
        <v>60</v>
      </c>
      <c r="F34" s="339"/>
      <c r="G34" s="339" t="str">
        <f>IF(CoverSheet!H13="Yes","N/A",IF(AND(ISNUMBER(B3),NOT(ISERR(YEAR(B2))),B2&lt;&gt;""),"Yes","No"))</f>
        <v>No</v>
      </c>
      <c r="H34" s="35" t="str">
        <f>IF(OR(ISNUMBER(C34),C34=""),"","Please input a valid number")</f>
        <v/>
      </c>
    </row>
    <row r="35" spans="1:13" ht="15" customHeight="1" x14ac:dyDescent="0.35">
      <c r="A35" s="349"/>
      <c r="B35" s="350"/>
      <c r="C35" s="287"/>
      <c r="D35" s="13"/>
      <c r="E35" s="339"/>
      <c r="F35" s="339"/>
      <c r="G35" s="339"/>
      <c r="H35" s="63"/>
    </row>
    <row r="36" spans="1:13" ht="15" customHeight="1" x14ac:dyDescent="0.35">
      <c r="A36" s="13"/>
      <c r="B36" s="13"/>
      <c r="C36" s="13"/>
      <c r="D36" s="41"/>
      <c r="E36" s="339" t="s">
        <v>79</v>
      </c>
      <c r="F36" s="339"/>
      <c r="G36" s="339" t="str">
        <f>IF(CoverSheet!H13="Yes","N/A",IF(E11&lt;&gt;"","Yes","No"))</f>
        <v>No</v>
      </c>
      <c r="H36" s="63"/>
      <c r="J36" s="25" t="s">
        <v>102</v>
      </c>
      <c r="K36" s="25"/>
      <c r="L36" s="25"/>
      <c r="M36" s="25"/>
    </row>
    <row r="37" spans="1:13" ht="15" customHeight="1" x14ac:dyDescent="0.35">
      <c r="A37" s="13"/>
      <c r="B37" s="13"/>
      <c r="C37" s="13"/>
      <c r="D37" s="38"/>
      <c r="E37" s="339"/>
      <c r="F37" s="339"/>
      <c r="G37" s="339"/>
      <c r="H37" s="63"/>
      <c r="J37" s="25" t="s">
        <v>103</v>
      </c>
      <c r="K37" s="25"/>
      <c r="L37" s="25"/>
      <c r="M37" s="25"/>
    </row>
    <row r="38" spans="1:13" ht="15" customHeight="1" x14ac:dyDescent="0.35">
      <c r="A38" s="288" t="s">
        <v>52</v>
      </c>
      <c r="B38" s="289"/>
      <c r="C38" s="290"/>
      <c r="D38" s="38"/>
      <c r="E38" s="339" t="s">
        <v>80</v>
      </c>
      <c r="F38" s="339"/>
      <c r="G38" s="339" t="str">
        <f>IF(CoverSheet!H13="Yes","N/A",IF(OR(AND(COUNT(B14:E25)=COUNTA(B14:E25),COUNT(B14:E25)&gt;0)),"Yes","No"))</f>
        <v>No</v>
      </c>
      <c r="H38" s="63"/>
      <c r="J38" s="25" t="s">
        <v>107</v>
      </c>
      <c r="K38" s="25"/>
      <c r="L38" s="25"/>
      <c r="M38" s="25" t="s">
        <v>82</v>
      </c>
    </row>
    <row r="39" spans="1:13" ht="15" customHeight="1" x14ac:dyDescent="0.35">
      <c r="A39" s="274" t="s">
        <v>27</v>
      </c>
      <c r="B39" s="282"/>
      <c r="C39" s="283"/>
      <c r="D39" s="38"/>
      <c r="E39" s="339"/>
      <c r="F39" s="339"/>
      <c r="G39" s="339"/>
      <c r="H39" s="63"/>
      <c r="J39" s="25" t="s">
        <v>105</v>
      </c>
      <c r="K39" s="25"/>
      <c r="L39" s="25"/>
      <c r="M39" s="25">
        <f>COUNTIF(G30:G43,"No")</f>
        <v>5</v>
      </c>
    </row>
    <row r="40" spans="1:13" x14ac:dyDescent="0.35">
      <c r="A40" s="275"/>
      <c r="B40" s="284"/>
      <c r="C40" s="285"/>
      <c r="D40" s="40"/>
      <c r="E40" s="339" t="s">
        <v>61</v>
      </c>
      <c r="F40" s="339"/>
      <c r="G40" s="339" t="str">
        <f>IF(CoverSheet!H13="Yes","N/A",IF(AND(ISNUMBER(B29),NOT(ISERR(YEAR(B28))),B28&lt;&gt;"",B28&gt;=B2,B29&gt;=B3),"Yes","No"))</f>
        <v>No</v>
      </c>
      <c r="H40" s="63"/>
      <c r="J40" s="25" t="s">
        <v>106</v>
      </c>
      <c r="K40" s="25"/>
      <c r="L40" s="25"/>
      <c r="M40" s="25"/>
    </row>
    <row r="41" spans="1:13" x14ac:dyDescent="0.35">
      <c r="A41" s="13"/>
      <c r="B41" s="13"/>
      <c r="C41" s="13"/>
      <c r="D41" s="38"/>
      <c r="E41" s="339"/>
      <c r="F41" s="339"/>
      <c r="G41" s="339"/>
      <c r="H41" s="63"/>
    </row>
    <row r="42" spans="1:13" x14ac:dyDescent="0.35">
      <c r="A42" s="13"/>
      <c r="B42" s="13"/>
      <c r="C42" s="13"/>
      <c r="D42" s="38"/>
      <c r="E42" s="339" t="s">
        <v>62</v>
      </c>
      <c r="F42" s="339"/>
      <c r="G42" s="339" t="str">
        <f>IF(CoverSheet!H13="Yes","N/A",IF(ISNUMBER(C34),"Yes","No"))</f>
        <v>No</v>
      </c>
      <c r="H42" s="63"/>
    </row>
    <row r="43" spans="1:13" x14ac:dyDescent="0.35">
      <c r="A43" s="265" t="s">
        <v>128</v>
      </c>
      <c r="B43" s="266"/>
      <c r="C43" s="267"/>
      <c r="D43" s="38"/>
      <c r="E43" s="339"/>
      <c r="F43" s="339"/>
      <c r="G43" s="339"/>
      <c r="H43" s="63"/>
    </row>
    <row r="44" spans="1:13" x14ac:dyDescent="0.35">
      <c r="A44" s="268"/>
      <c r="B44" s="269"/>
      <c r="C44" s="270"/>
      <c r="D44" s="40"/>
      <c r="E44" s="265"/>
      <c r="F44" s="266"/>
      <c r="G44" s="267"/>
      <c r="H44" s="63"/>
    </row>
    <row r="45" spans="1:13" x14ac:dyDescent="0.35">
      <c r="A45" s="268"/>
      <c r="B45" s="269"/>
      <c r="C45" s="270"/>
      <c r="D45" s="38"/>
      <c r="E45" s="268"/>
      <c r="F45" s="269"/>
      <c r="G45" s="270"/>
      <c r="H45" s="63"/>
    </row>
    <row r="46" spans="1:13" x14ac:dyDescent="0.35">
      <c r="A46" s="268"/>
      <c r="B46" s="269"/>
      <c r="C46" s="270"/>
      <c r="D46" s="38"/>
      <c r="E46" s="268"/>
      <c r="F46" s="269"/>
      <c r="G46" s="270"/>
      <c r="H46" s="63"/>
    </row>
    <row r="47" spans="1:13" x14ac:dyDescent="0.35">
      <c r="A47" s="268"/>
      <c r="B47" s="269"/>
      <c r="C47" s="270"/>
      <c r="D47" s="38"/>
      <c r="E47" s="268"/>
      <c r="F47" s="269"/>
      <c r="G47" s="270"/>
      <c r="H47" s="63"/>
    </row>
    <row r="48" spans="1:13" ht="29.5" customHeight="1" x14ac:dyDescent="0.35">
      <c r="A48" s="271"/>
      <c r="B48" s="272"/>
      <c r="C48" s="273"/>
      <c r="D48" s="42"/>
      <c r="E48" s="268"/>
      <c r="F48" s="269"/>
      <c r="G48" s="270"/>
      <c r="H48" s="63"/>
    </row>
    <row r="49" spans="1:9" x14ac:dyDescent="0.35">
      <c r="A49" s="13"/>
      <c r="B49" s="13"/>
      <c r="C49" s="13"/>
      <c r="D49" s="42"/>
      <c r="E49" s="74"/>
      <c r="F49" s="74"/>
      <c r="G49" s="74"/>
    </row>
    <row r="50" spans="1:9" x14ac:dyDescent="0.35">
      <c r="A50" s="13"/>
      <c r="B50" s="13"/>
      <c r="C50" s="13"/>
      <c r="D50" s="42"/>
      <c r="E50" s="15"/>
      <c r="F50" s="15"/>
      <c r="G50" s="15"/>
    </row>
    <row r="51" spans="1:9" ht="15" customHeight="1" x14ac:dyDescent="0.35">
      <c r="A51" s="308" t="s">
        <v>127</v>
      </c>
      <c r="B51" s="308"/>
      <c r="C51" s="308"/>
      <c r="D51" s="308"/>
      <c r="E51" s="308"/>
      <c r="F51" s="308"/>
      <c r="G51" s="308"/>
    </row>
    <row r="52" spans="1:9" x14ac:dyDescent="0.35">
      <c r="A52" s="308"/>
      <c r="B52" s="308"/>
      <c r="C52" s="308"/>
      <c r="D52" s="308"/>
      <c r="E52" s="308"/>
      <c r="F52" s="308"/>
      <c r="G52" s="308"/>
    </row>
    <row r="53" spans="1:9" x14ac:dyDescent="0.35">
      <c r="A53" s="308"/>
      <c r="B53" s="308"/>
      <c r="C53" s="308"/>
      <c r="D53" s="308"/>
      <c r="E53" s="308"/>
      <c r="F53" s="308"/>
      <c r="G53" s="308"/>
    </row>
    <row r="54" spans="1:9" x14ac:dyDescent="0.35">
      <c r="A54" s="308"/>
      <c r="B54" s="308"/>
      <c r="C54" s="308"/>
      <c r="D54" s="308"/>
      <c r="E54" s="308"/>
      <c r="F54" s="308"/>
      <c r="G54" s="308"/>
    </row>
    <row r="55" spans="1:9" x14ac:dyDescent="0.35">
      <c r="A55" s="308"/>
      <c r="B55" s="308"/>
      <c r="C55" s="308"/>
      <c r="D55" s="308"/>
      <c r="E55" s="308"/>
      <c r="F55" s="308"/>
      <c r="G55" s="308"/>
    </row>
    <row r="56" spans="1:9" x14ac:dyDescent="0.35">
      <c r="A56" s="308"/>
      <c r="B56" s="308"/>
      <c r="C56" s="308"/>
      <c r="D56" s="308"/>
      <c r="E56" s="308"/>
      <c r="F56" s="308"/>
      <c r="G56" s="308"/>
    </row>
    <row r="57" spans="1:9" x14ac:dyDescent="0.35">
      <c r="A57" s="308"/>
      <c r="B57" s="308"/>
      <c r="C57" s="308"/>
      <c r="D57" s="308"/>
      <c r="E57" s="308"/>
      <c r="F57" s="308"/>
      <c r="G57" s="308"/>
    </row>
    <row r="58" spans="1:9" ht="16.5" x14ac:dyDescent="0.45">
      <c r="A58" s="308"/>
      <c r="B58" s="308"/>
      <c r="C58" s="308"/>
      <c r="D58" s="308"/>
      <c r="E58" s="308"/>
      <c r="F58" s="308"/>
      <c r="G58" s="308"/>
      <c r="I58" s="92"/>
    </row>
    <row r="59" spans="1:9" x14ac:dyDescent="0.35">
      <c r="A59" s="308"/>
      <c r="B59" s="308"/>
      <c r="C59" s="308"/>
      <c r="D59" s="308"/>
      <c r="E59" s="308"/>
      <c r="F59" s="308"/>
      <c r="G59" s="308"/>
    </row>
    <row r="60" spans="1:9" x14ac:dyDescent="0.35">
      <c r="A60" s="308"/>
      <c r="B60" s="308"/>
      <c r="C60" s="308"/>
      <c r="D60" s="308"/>
      <c r="E60" s="308"/>
      <c r="F60" s="308"/>
      <c r="G60" s="308"/>
    </row>
    <row r="61" spans="1:9" x14ac:dyDescent="0.35">
      <c r="A61" s="308"/>
      <c r="B61" s="308"/>
      <c r="C61" s="308"/>
      <c r="D61" s="308"/>
      <c r="E61" s="308"/>
      <c r="F61" s="308"/>
      <c r="G61" s="308"/>
    </row>
    <row r="62" spans="1:9" x14ac:dyDescent="0.35">
      <c r="A62" s="308"/>
      <c r="B62" s="308"/>
      <c r="C62" s="308"/>
      <c r="D62" s="308"/>
      <c r="E62" s="308"/>
      <c r="F62" s="308"/>
      <c r="G62" s="308"/>
    </row>
    <row r="63" spans="1:9" x14ac:dyDescent="0.35">
      <c r="A63" s="308"/>
      <c r="B63" s="308"/>
      <c r="C63" s="308"/>
      <c r="D63" s="308"/>
      <c r="E63" s="308"/>
      <c r="F63" s="308"/>
      <c r="G63" s="308"/>
    </row>
    <row r="64" spans="1:9" x14ac:dyDescent="0.35">
      <c r="A64" s="228"/>
      <c r="B64" s="228"/>
      <c r="C64" s="228"/>
      <c r="D64" s="228"/>
      <c r="E64" s="228"/>
      <c r="F64" s="228"/>
      <c r="G64" s="228"/>
    </row>
    <row r="65" spans="1:7" x14ac:dyDescent="0.35">
      <c r="A65" s="74"/>
      <c r="B65" s="74"/>
      <c r="C65" s="74"/>
      <c r="D65" s="74"/>
      <c r="E65" s="74"/>
      <c r="F65" s="74"/>
      <c r="G65" s="74"/>
    </row>
    <row r="66" spans="1:7" x14ac:dyDescent="0.35">
      <c r="A66" s="15"/>
      <c r="B66" s="15"/>
      <c r="C66" s="15"/>
      <c r="D66" s="15"/>
      <c r="E66" s="15"/>
      <c r="F66" s="15"/>
      <c r="G66" s="15"/>
    </row>
    <row r="67" spans="1:7" x14ac:dyDescent="0.35">
      <c r="A67" s="15"/>
      <c r="B67" s="15"/>
      <c r="C67" s="15"/>
      <c r="D67" s="15"/>
      <c r="E67" s="15"/>
      <c r="F67" s="15"/>
      <c r="G67" s="15"/>
    </row>
    <row r="68" spans="1:7" x14ac:dyDescent="0.35">
      <c r="A68" s="15"/>
      <c r="B68" s="15"/>
      <c r="C68" s="15"/>
      <c r="D68" s="15"/>
      <c r="E68" s="15"/>
      <c r="F68" s="15"/>
      <c r="G68" s="15"/>
    </row>
  </sheetData>
  <sheetProtection algorithmName="SHA-512" hashValue="bBhgwzANnEOIiIJ/Q0KFYE+iEIYb46LGkAS7ztp2SRhB24WJKqXVmgNxBwVqqCKd179z3A2Vq4LgDHkmk0gxnQ==" saltValue="OO1cR6o0gpogkg9boTHEUA==" spinCount="100000" sheet="1" selectLockedCells="1"/>
  <mergeCells count="65">
    <mergeCell ref="B17:E17"/>
    <mergeCell ref="B18:E18"/>
    <mergeCell ref="B19:E19"/>
    <mergeCell ref="A1:C1"/>
    <mergeCell ref="B3:C3"/>
    <mergeCell ref="B6:C6"/>
    <mergeCell ref="E8:F8"/>
    <mergeCell ref="B2:C2"/>
    <mergeCell ref="B5:C5"/>
    <mergeCell ref="E5:F5"/>
    <mergeCell ref="B8:C8"/>
    <mergeCell ref="F17:G17"/>
    <mergeCell ref="F18:G18"/>
    <mergeCell ref="F19:G19"/>
    <mergeCell ref="F14:G14"/>
    <mergeCell ref="F15:G15"/>
    <mergeCell ref="F16:G16"/>
    <mergeCell ref="E6:F6"/>
    <mergeCell ref="B9:C9"/>
    <mergeCell ref="C11:D11"/>
    <mergeCell ref="B15:E15"/>
    <mergeCell ref="B16:E16"/>
    <mergeCell ref="F13:G13"/>
    <mergeCell ref="B13:E13"/>
    <mergeCell ref="B14:E14"/>
    <mergeCell ref="E9:F9"/>
    <mergeCell ref="G34:G35"/>
    <mergeCell ref="E40:F41"/>
    <mergeCell ref="G40:G41"/>
    <mergeCell ref="B20:E20"/>
    <mergeCell ref="B21:E21"/>
    <mergeCell ref="B22:E22"/>
    <mergeCell ref="B23:E23"/>
    <mergeCell ref="B24:E24"/>
    <mergeCell ref="B25:E25"/>
    <mergeCell ref="E36:F37"/>
    <mergeCell ref="G36:G37"/>
    <mergeCell ref="A38:C38"/>
    <mergeCell ref="E38:F39"/>
    <mergeCell ref="G38:G39"/>
    <mergeCell ref="A39:A40"/>
    <mergeCell ref="B39:C40"/>
    <mergeCell ref="B29:C30"/>
    <mergeCell ref="E33:F33"/>
    <mergeCell ref="E30:F30"/>
    <mergeCell ref="E31:F32"/>
    <mergeCell ref="C34:C35"/>
    <mergeCell ref="E34:F35"/>
    <mergeCell ref="A34:B35"/>
    <mergeCell ref="F20:G20"/>
    <mergeCell ref="F21:G21"/>
    <mergeCell ref="A51:G64"/>
    <mergeCell ref="F25:G25"/>
    <mergeCell ref="F24:G24"/>
    <mergeCell ref="F22:G22"/>
    <mergeCell ref="F23:G23"/>
    <mergeCell ref="G31:G32"/>
    <mergeCell ref="E27:G29"/>
    <mergeCell ref="E42:F43"/>
    <mergeCell ref="G42:G43"/>
    <mergeCell ref="A43:C48"/>
    <mergeCell ref="E44:G48"/>
    <mergeCell ref="A33:C33"/>
    <mergeCell ref="B28:C28"/>
    <mergeCell ref="A29:A30"/>
  </mergeCells>
  <conditionalFormatting sqref="B2">
    <cfRule type="expression" dxfId="11" priority="14">
      <formula>ISERR(YEAR($B2))</formula>
    </cfRule>
  </conditionalFormatting>
  <conditionalFormatting sqref="B3">
    <cfRule type="expression" dxfId="10" priority="13">
      <formula>AND(B3&lt;&gt;"",NOT(ISNUMBER(B3)))</formula>
    </cfRule>
  </conditionalFormatting>
  <conditionalFormatting sqref="G14:G25">
    <cfRule type="expression" dxfId="9" priority="11">
      <formula>AND($G14 &lt;&gt; "Yes", $G14 &lt;&gt; "No", $G14 &lt;&gt; "")</formula>
    </cfRule>
  </conditionalFormatting>
  <conditionalFormatting sqref="B14:B25">
    <cfRule type="cellIs" dxfId="8" priority="8" operator="notBetween">
      <formula>0</formula>
      <formula>999999999999999</formula>
    </cfRule>
  </conditionalFormatting>
  <conditionalFormatting sqref="B6:C6 E6:F6 B9:C9 E9:F9">
    <cfRule type="cellIs" dxfId="7" priority="7" operator="notBetween">
      <formula>-999999</formula>
      <formula>999999</formula>
    </cfRule>
  </conditionalFormatting>
  <conditionalFormatting sqref="B28">
    <cfRule type="expression" dxfId="6" priority="6">
      <formula>ISERR(YEAR($B28))</formula>
    </cfRule>
  </conditionalFormatting>
  <conditionalFormatting sqref="B29">
    <cfRule type="expression" dxfId="5" priority="5">
      <formula>AND(B29&lt;&gt;"",NOT(ISNUMBER(B29)))</formula>
    </cfRule>
  </conditionalFormatting>
  <conditionalFormatting sqref="C34">
    <cfRule type="expression" dxfId="4" priority="1">
      <formula>AND(C34&lt;&gt;"",NOT(ISNUMBER(C34)))</formula>
    </cfRule>
  </conditionalFormatting>
  <conditionalFormatting sqref="G38 G30:G31 G33 G40 G42">
    <cfRule type="containsText" dxfId="3" priority="4" operator="containsText" text="No">
      <formula>NOT(ISERROR(SEARCH("No",G30)))</formula>
    </cfRule>
  </conditionalFormatting>
  <conditionalFormatting sqref="G36">
    <cfRule type="containsText" dxfId="2" priority="3" operator="containsText" text="No">
      <formula>NOT(ISERROR(SEARCH("No",G36)))</formula>
    </cfRule>
  </conditionalFormatting>
  <conditionalFormatting sqref="G34">
    <cfRule type="containsText" dxfId="1" priority="2" operator="containsText" text="No">
      <formula>NOT(ISERROR(SEARCH("No",G34)))</formula>
    </cfRule>
  </conditionalFormatting>
  <dataValidations count="3">
    <dataValidation type="list" allowBlank="1" showInputMessage="1" sqref="G14:G25" xr:uid="{00000000-0002-0000-0600-000000000000}">
      <formula1>$I$5:$I$7</formula1>
    </dataValidation>
    <dataValidation allowBlank="1" showInputMessage="1" showErrorMessage="1" promptTitle="Meter Reading" prompt="Only complete this section if a meter is used." sqref="B28:C28 B2:C3" xr:uid="{00000000-0002-0000-0600-000001000000}"/>
    <dataValidation allowBlank="1" showInputMessage="1" showErrorMessage="1" promptTitle="Meter Reading" prompt="Only complete this section if a meter is used. " sqref="B29:C30" xr:uid="{00000000-0002-0000-0600-000002000000}"/>
  </dataValidations>
  <pageMargins left="0.25" right="0.25" top="0.75" bottom="0.75" header="0.3" footer="0.3"/>
  <pageSetup paperSize="9" scale="7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72" r:id="rId4" name="hydroMonthlyButton">
              <controlPr defaultSize="0" autoLine="0" autoPict="0" macro="[0]!CreateHydroXML">
                <anchor moveWithCells="1" sizeWithCells="1">
                  <from>
                    <xdr:col>5</xdr:col>
                    <xdr:colOff>88900</xdr:colOff>
                    <xdr:row>44</xdr:row>
                    <xdr:rowOff>31750</xdr:rowOff>
                  </from>
                  <to>
                    <xdr:col>5</xdr:col>
                    <xdr:colOff>1028700</xdr:colOff>
                    <xdr:row>46</xdr:row>
                    <xdr:rowOff>184150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68" id="{00000000-000E-0000-0600-000044000000}">
            <xm:f>AND(HydroWeeklyReturn!B7&lt;&gt;"",NOT(ISNUMBER(HydroWeeklyReturn!B7)))</xm:f>
            <x14:dxf>
              <font>
                <color rgb="FFFF0000"/>
              </font>
              <fill>
                <patternFill>
                  <bgColor theme="4" tint="0.79995117038483843"/>
                </patternFill>
              </fill>
            </x14:dxf>
          </x14:cfRule>
          <xm:sqref>B7</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E016735A0C827343AD1B8A4FDB151E23" ma:contentTypeVersion="772" ma:contentTypeDescription="Permitting &amp; Compliance Word Document" ma:contentTypeScope="" ma:versionID="ae3859eceb48b4bfb38c57e2d1e7b885">
  <xsd:schema xmlns:xsd="http://www.w3.org/2001/XMLSchema" xmlns:xs="http://www.w3.org/2001/XMLSchema" xmlns:p="http://schemas.microsoft.com/office/2006/metadata/properties" xmlns:ns2="859f7ad6-93f6-4205-b62b-a17f28acbbac" xmlns:ns4="http://schemas.microsoft.com/sharepoint/v4" xmlns:ns5="3fae3ce5-ee1a-41d2-abb5-60a74884d667" xmlns:ns6="005db27c-c37f-4c3b-898d-3fee1249b087" xmlns:ns7="6e121689-de5b-41b9-a751-bfeda7fa2b07" xmlns:ns8="9be56660-2c31-41ef-bc00-23e72f632f2a" targetNamespace="http://schemas.microsoft.com/office/2006/metadata/properties" ma:root="true" ma:fieldsID="a897ab68f4ef0cf0751d1782b3523606" ns2:_="" ns4:_="" ns5:_="" ns6:_="" ns7:_="" ns8:_="">
    <xsd:import namespace="859f7ad6-93f6-4205-b62b-a17f28acbbac"/>
    <xsd:import namespace="http://schemas.microsoft.com/sharepoint/v4"/>
    <xsd:import namespace="3fae3ce5-ee1a-41d2-abb5-60a74884d66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MediaServiceMetadata" minOccurs="0"/>
                <xsd:element ref="ns5:MediaServiceDateTaken" minOccurs="0"/>
                <xsd:element ref="ns5:MediaServiceOCR" minOccurs="0"/>
                <xsd:element ref="ns5:MediaServiceLocation" minOccurs="0"/>
                <xsd:element ref="ns5:MediaServiceGenerationTime" minOccurs="0"/>
                <xsd:element ref="ns5:MediaServiceEventHashCode" minOccurs="0"/>
                <xsd:element ref="ns5:MediaServiceFastMetadata" minOccurs="0"/>
                <xsd:element ref="ns5:MediaServiceAutoTags" minOccurs="0"/>
                <xsd:element ref="ns6:LastSharedByUser" minOccurs="0"/>
                <xsd:element ref="ns5:MediaServiceAutoKeyPoints" minOccurs="0"/>
                <xsd:element ref="ns5:MediaServiceKeyPoints" minOccurs="0"/>
                <xsd:element ref="ns7:LastSharedByTime" minOccurs="0"/>
                <xsd:element ref="ns8:_dlc_DocId" minOccurs="0"/>
                <xsd:element ref="ns8:_dlc_DocIdUrl" minOccurs="0"/>
                <xsd:element ref="ns8: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fae3ce5-ee1a-41d2-abb5-60a74884d667"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DateTaken" ma:index="26" nillable="true" ma:displayName="MediaServiceDateTaken" ma:hidden="true" ma:internalName="MediaServiceDateTaken" ma:readOnly="true">
      <xsd:simpleType>
        <xsd:restriction base="dms:Text"/>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Location" ma:index="28" nillable="true" ma:displayName="Location" ma:internalName="MediaServiceLocatio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FastMetadata" ma:index="31" nillable="true" ma:displayName="MediaServiceFastMetadata" ma:description="" ma:hidden="true" ma:internalName="MediaServiceFastMetadata" ma:readOnly="true">
      <xsd:simpleType>
        <xsd:restriction base="dms:Note"/>
      </xsd:simpleType>
    </xsd:element>
    <xsd:element name="MediaServiceAutoTags" ma:index="32" nillable="true" ma:displayName="MediaServiceAutoTags" ma:description="" ma:internalName="MediaServiceAutoTags" ma:readOnly="true">
      <xsd:simpleType>
        <xsd:restriction base="dms:Text"/>
      </xsd:simpleType>
    </xsd:element>
    <xsd:element name="MediaServiceAutoKeyPoints" ma:index="34" nillable="true" ma:displayName="MediaServiceAutoKeyPoints" ma:hidden="true" ma:internalName="MediaServiceAutoKeyPoints" ma:readOnly="true">
      <xsd:simpleType>
        <xsd:restriction base="dms:Note"/>
      </xsd:simpleType>
    </xsd:element>
    <xsd:element name="MediaServiceKeyPoints" ma:index="3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3"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6"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REGU-441-14490504</_dlc_DocId>
    <_dlc_DocIdUrl xmlns="9be56660-2c31-41ef-bc00-23e72f632f2a">
      <Url>https://cyfoethnaturiolcymru.sharepoint.com/teams/Regulatory/Permitting/_layouts/15/DocIdRedir.aspx?ID=REGU-441-14490504</Url>
      <Description>REGU-441-14490504</Description>
    </_dlc_DocIdUrl>
    <Site_x0020_Name xmlns="859f7ad6-93f6-4205-b62b-a17f28acbbac">x</Site_x0020_Name>
    <Internal_x002f_External xmlns="859f7ad6-93f6-4205-b62b-a17f28acbbac">Incoming document</Internal_x002f_External>
    <Post_x0020_code xmlns="859f7ad6-93f6-4205-b62b-a17f28acbbac">x</Post_x0020_code>
    <IconOverlay xmlns="http://schemas.microsoft.com/sharepoint/v4" xsi:nil="true"/>
    <Document_x0020_Type xmlns="859f7ad6-93f6-4205-b62b-a17f28acbbac">Form/Proforma</Document_x0020_Type>
    <Welsh_x0020_Local_x0020_Authority xmlns="859f7ad6-93f6-4205-b62b-a17f28acbbac">Powys</Welsh_x0020_Local_x0020_Authority>
    <Disclosure_x0020_Status xmlns="859f7ad6-93f6-4205-b62b-a17f28acbbac">Public register</Disclosure_x0020_Status>
    <Addressee xmlns="859f7ad6-93f6-4205-b62b-a17f28acbbac">Cwm Pennant, Pannant Melangell, Near Oswestry, POWYS, S94WF</Addressee>
    <Process_x0020_Type xmlns="859f7ad6-93f6-4205-b62b-a17f28acbbac">Application</Process_x0020_Type>
    <License_x002f_Activity_x0020_Type xmlns="859f7ad6-93f6-4205-b62b-a17f28acbbac">5. WRA Water Resources Regulations</License_x002f_Activity_x0020_Type>
    <Surrendered_x002f_Expired xmlns="859f7ad6-93f6-4205-b62b-a17f28acbbac" xsi:nil="true"/>
    <Document_x0020_Date xmlns="859f7ad6-93f6-4205-b62b-a17f28acbbac">2021-10-21T23:00:00+00:00</Document_x0020_Date>
    <Facility_x0020_Address xmlns="859f7ad6-93f6-4205-b62b-a17f28acbbac">x</Facility_x0020_Address>
    <Environment_x0020_Sub_x0020_Folder xmlns="859f7ad6-93f6-4205-b62b-a17f28acbbac">Licence renewal</Environment_x0020_Sub_x0020_Folder>
    <Customer_x0020_Name xmlns="859f7ad6-93f6-4205-b62b-a17f28acbbac">Mr &amp; Mrs Mr and Mrs Freeman-Attwood</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17ABEA18-23B3-4DAC-9D84-AF4139A6815A}"/>
</file>

<file path=customXml/itemProps2.xml><?xml version="1.0" encoding="utf-8"?>
<ds:datastoreItem xmlns:ds="http://schemas.openxmlformats.org/officeDocument/2006/customXml" ds:itemID="{5243AA47-564B-41A4-90AE-915487839B6F}">
  <ds:schemaRefs>
    <ds:schemaRef ds:uri="http://schemas.microsoft.com/office/2006/documentManagement/types"/>
    <ds:schemaRef ds:uri="http://schemas.openxmlformats.org/package/2006/metadata/core-properties"/>
    <ds:schemaRef ds:uri="55c77762-41ad-4242-8287-d825871cf36c"/>
    <ds:schemaRef ds:uri="http://purl.org/dc/elements/1.1/"/>
    <ds:schemaRef ds:uri="http://schemas.microsoft.com/office/2006/metadata/properties"/>
    <ds:schemaRef ds:uri="859f7ad6-93f6-4205-b62b-a17f28acbbac"/>
    <ds:schemaRef ds:uri="http://purl.org/dc/terms/"/>
    <ds:schemaRef ds:uri="6e121689-de5b-41b9-a751-bfeda7fa2b07"/>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A73D1F70-3E60-44EC-9552-0FE0967B142E}">
  <ds:schemaRefs>
    <ds:schemaRef ds:uri="http://schemas.microsoft.com/sharepoint/v3/contenttype/forms"/>
  </ds:schemaRefs>
</ds:datastoreItem>
</file>

<file path=customXml/itemProps4.xml><?xml version="1.0" encoding="utf-8"?>
<ds:datastoreItem xmlns:ds="http://schemas.openxmlformats.org/officeDocument/2006/customXml" ds:itemID="{FE88BBE5-1F8F-492F-9700-3FDDB17A9771}">
  <ds:schemaRefs>
    <ds:schemaRef ds:uri="http://schemas.microsoft.com/sharepoint/events"/>
  </ds:schemaRefs>
</ds:datastoreItem>
</file>

<file path=customXml/itemProps5.xml><?xml version="1.0" encoding="utf-8"?>
<ds:datastoreItem xmlns:ds="http://schemas.openxmlformats.org/officeDocument/2006/customXml" ds:itemID="{2CD0FAB7-B1AD-4F87-983B-F1A7CF9D8D44}"/>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CoverSheet</vt:lpstr>
      <vt:lpstr>DailyReturn</vt:lpstr>
      <vt:lpstr>WeeklyReturn</vt:lpstr>
      <vt:lpstr>MonthlyReturn</vt:lpstr>
      <vt:lpstr>HydroDailyReturn</vt:lpstr>
      <vt:lpstr>HydroWeeklyReturn</vt:lpstr>
      <vt:lpstr>HydroMonthlyReturn</vt:lpstr>
      <vt:lpstr>CoverSheet!Print_Area</vt:lpstr>
      <vt:lpstr>DailyReturn!Print_Area</vt:lpstr>
      <vt:lpstr>HydroDailyReturn!Print_Area</vt:lpstr>
      <vt:lpstr>HydroMonthlyReturn!Print_Area</vt:lpstr>
      <vt:lpstr>HydroWeeklyReturn!Print_Area</vt:lpstr>
      <vt:lpstr>MonthlyReturn!Print_Area</vt:lpstr>
      <vt:lpstr>WeeklyReturn!Print_Area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sarah.senior</cp:lastModifiedBy>
  <cp:lastPrinted>2017-07-06T10:51:05Z</cp:lastPrinted>
  <dcterms:created xsi:type="dcterms:W3CDTF">2016-02-10T16:47:20Z</dcterms:created>
  <dcterms:modified xsi:type="dcterms:W3CDTF">2021-11-10T08:48:18Z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0x01010067EB80C5FE939D4A9B3D8BA62129B7F5010200E016735A0C827343AD1B8A4FDB151E23</vt:lpwstr>
  </property>
  <property fmtid="{D5CDD505-2E9C-101B-9397-08002B2CF9AE}" pid="3" name="_dlc_DocIdItemGuid">
    <vt:lpwstr>5f10bc6f-4859-4d82-88cf-306dbf7a9fed</vt:lpwstr>
  </property>
</Properties>
</file>