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5750/"/>
    </mc:Choice>
  </mc:AlternateContent>
  <xr:revisionPtr revIDLastSave="0" documentId="13_ncr:1_{C4F88016-87AD-462F-8F03-80A54122137E}" xr6:coauthVersionLast="45" xr6:coauthVersionMax="45" xr10:uidLastSave="{00000000-0000-0000-0000-000000000000}"/>
  <bookViews>
    <workbookView xWindow="-110" yWindow="-110" windowWidth="19420" windowHeight="10420" tabRatio="863" activeTab="4" xr2:uid="{00000000-000D-0000-FFFF-FFFF00000000}"/>
  </bookViews>
  <sheets>
    <sheet name="WTW Sludge cake (court farm)" sheetId="1" r:id="rId1"/>
    <sheet name="Pontsticill sludge cake" sheetId="21" r:id="rId2"/>
    <sheet name="Pontsticill effluent" sheetId="27" r:id="rId3"/>
    <sheet name="Andigestion whole digestate"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P65" i="1" l="1"/>
  <c r="Q65" i="1"/>
  <c r="R65" i="1"/>
  <c r="S65" i="1"/>
  <c r="T65" i="1"/>
  <c r="U65" i="1"/>
  <c r="P65" i="27"/>
  <c r="Q65" i="27"/>
  <c r="R65" i="27"/>
  <c r="S65" i="27"/>
  <c r="T65" i="27"/>
  <c r="U65" i="27"/>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T6" i="19" l="1"/>
  <c r="T20" i="19" s="1"/>
  <c r="N58" i="2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M11" i="19"/>
  <c r="M25" i="19" s="1"/>
  <c r="F8" i="19"/>
  <c r="F22" i="19" s="1"/>
  <c r="G17" i="27"/>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21" i="28"/>
  <c r="E23" i="28" s="1"/>
  <c r="E24" i="28" s="1"/>
  <c r="L59" i="28"/>
  <c r="M17" i="28"/>
  <c r="M21" i="28"/>
  <c r="M23" i="28" s="1"/>
  <c r="M24" i="28" s="1"/>
  <c r="T59" i="28"/>
  <c r="U17" i="28"/>
  <c r="U21" i="28"/>
  <c r="U23" i="28" s="1"/>
  <c r="U24"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23" i="21" s="1"/>
  <c r="R24" i="21" s="1"/>
  <c r="R17" i="21"/>
  <c r="R19" i="21" s="1"/>
  <c r="G12" i="20"/>
  <c r="H12" i="19"/>
  <c r="H26" i="19" s="1"/>
  <c r="J4" i="20"/>
  <c r="K4" i="19"/>
  <c r="K18" i="19" s="1"/>
  <c r="U63" i="21"/>
  <c r="N63" i="21"/>
  <c r="F63" i="21"/>
  <c r="P59" i="21"/>
  <c r="P64" i="21" s="1"/>
  <c r="Q21" i="21"/>
  <c r="Q23" i="21" s="1"/>
  <c r="Q24" i="21" s="1"/>
  <c r="Q17" i="21"/>
  <c r="I17" i="21"/>
  <c r="I19" i="21" s="1"/>
  <c r="I20" i="21" s="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S19" i="21" s="1"/>
  <c r="J59" i="21"/>
  <c r="K21" i="21"/>
  <c r="K23" i="21" s="1"/>
  <c r="K24" i="21" s="1"/>
  <c r="K17" i="21"/>
  <c r="J59" i="27"/>
  <c r="K17" i="27"/>
  <c r="K19" i="27" s="1"/>
  <c r="K20" i="27" s="1"/>
  <c r="R59" i="27"/>
  <c r="S17" i="27"/>
  <c r="S19" i="27" s="1"/>
  <c r="J59" i="28"/>
  <c r="K17" i="28"/>
  <c r="K19" i="28" s="1"/>
  <c r="K20" i="28" s="1"/>
  <c r="K21" i="28"/>
  <c r="R59" i="28"/>
  <c r="S17" i="28"/>
  <c r="S21" i="28"/>
  <c r="S23" i="28" s="1"/>
  <c r="S24"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C59" i="28"/>
  <c r="D21" i="28"/>
  <c r="D23" i="28" s="1"/>
  <c r="D24" i="28" s="1"/>
  <c r="D17" i="28"/>
  <c r="D19" i="28" s="1"/>
  <c r="D20" i="28" s="1"/>
  <c r="K59" i="28"/>
  <c r="L21" i="28"/>
  <c r="L17" i="28"/>
  <c r="S59" i="28"/>
  <c r="T21" i="28"/>
  <c r="T17" i="28"/>
  <c r="T19"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U59" i="27"/>
  <c r="V17" i="27"/>
  <c r="E59" i="28"/>
  <c r="F17" i="28"/>
  <c r="F21" i="28"/>
  <c r="F23" i="28" s="1"/>
  <c r="F24" i="28" s="1"/>
  <c r="M59" i="28"/>
  <c r="N17" i="28"/>
  <c r="N19" i="28" s="1"/>
  <c r="N20" i="28" s="1"/>
  <c r="N21" i="28"/>
  <c r="N23" i="28" s="1"/>
  <c r="N24" i="28" s="1"/>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O21" i="21"/>
  <c r="O23" i="21" s="1"/>
  <c r="O24" i="21" s="1"/>
  <c r="O17" i="21"/>
  <c r="O19" i="21" s="1"/>
  <c r="O20" i="21" s="1"/>
  <c r="F59" i="21"/>
  <c r="G21" i="21"/>
  <c r="G23" i="21" s="1"/>
  <c r="G24" i="21" s="1"/>
  <c r="G17" i="21"/>
  <c r="G19" i="21" s="1"/>
  <c r="G20" i="21" s="1"/>
  <c r="F59" i="28"/>
  <c r="G17" i="28"/>
  <c r="G19" i="28" s="1"/>
  <c r="G20" i="28" s="1"/>
  <c r="G21" i="28"/>
  <c r="G23" i="28" s="1"/>
  <c r="G24" i="28" s="1"/>
  <c r="N59" i="28"/>
  <c r="O17" i="28"/>
  <c r="O19" i="28" s="1"/>
  <c r="O20"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P17" i="27"/>
  <c r="P19" i="27" s="1"/>
  <c r="P20" i="27" s="1"/>
  <c r="H21" i="28"/>
  <c r="H23" i="28" s="1"/>
  <c r="H24" i="28" s="1"/>
  <c r="H17" i="28"/>
  <c r="H19" i="28" s="1"/>
  <c r="H20" i="28" s="1"/>
  <c r="P21" i="28"/>
  <c r="P23" i="28" s="1"/>
  <c r="P24" i="28" s="1"/>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U17" i="21"/>
  <c r="U19" i="21" s="1"/>
  <c r="U21" i="21"/>
  <c r="U23" i="21" s="1"/>
  <c r="U24" i="21" s="1"/>
  <c r="M17" i="21"/>
  <c r="M19" i="21" s="1"/>
  <c r="M20" i="21" s="1"/>
  <c r="M21" i="21"/>
  <c r="M23" i="21" s="1"/>
  <c r="M24" i="21" s="1"/>
  <c r="E17" i="21"/>
  <c r="E19" i="21" s="1"/>
  <c r="E20" i="21" s="1"/>
  <c r="E21" i="21"/>
  <c r="E23" i="21" s="1"/>
  <c r="E24" i="21" s="1"/>
  <c r="I17" i="27"/>
  <c r="I19" i="27" s="1"/>
  <c r="I20" i="27" s="1"/>
  <c r="Q17" i="27"/>
  <c r="I21" i="28"/>
  <c r="I23" i="28" s="1"/>
  <c r="I24" i="28" s="1"/>
  <c r="I17" i="28"/>
  <c r="Q21" i="28"/>
  <c r="Q23" i="28" s="1"/>
  <c r="Q24"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17" i="21"/>
  <c r="C19" i="21" s="1"/>
  <c r="C20" i="21" s="1"/>
  <c r="D23" i="21"/>
  <c r="D24" i="21" s="1"/>
  <c r="S58" i="21"/>
  <c r="S61" i="21" s="1"/>
  <c r="C58" i="21"/>
  <c r="C61" i="21" s="1"/>
  <c r="K58" i="21"/>
  <c r="K61" i="21" s="1"/>
  <c r="I21" i="27"/>
  <c r="I23" i="27" s="1"/>
  <c r="I24" i="27" s="1"/>
  <c r="Q21" i="27"/>
  <c r="R58" i="21"/>
  <c r="R61" i="21" s="1"/>
  <c r="O57" i="21"/>
  <c r="A43" i="21"/>
  <c r="J58" i="21"/>
  <c r="J61" i="21" s="1"/>
  <c r="G21" i="27"/>
  <c r="G23" i="27" s="1"/>
  <c r="G24" i="27" s="1"/>
  <c r="O21" i="27"/>
  <c r="O23" i="27" s="1"/>
  <c r="O24" i="27" s="1"/>
  <c r="H21" i="27"/>
  <c r="H23" i="27" s="1"/>
  <c r="H24" i="27" s="1"/>
  <c r="P21" i="27"/>
  <c r="P23" i="27" s="1"/>
  <c r="P24" i="27" s="1"/>
  <c r="J58" i="27"/>
  <c r="J61" i="27" s="1"/>
  <c r="R58" i="27"/>
  <c r="R61" i="27" s="1"/>
  <c r="R64" i="27" s="1"/>
  <c r="R58" i="28"/>
  <c r="R61" i="28" s="1"/>
  <c r="R64" i="28" s="1"/>
  <c r="D19" i="27"/>
  <c r="D20" i="27" s="1"/>
  <c r="L21" i="27"/>
  <c r="L23" i="27" s="1"/>
  <c r="L24" i="27" s="1"/>
  <c r="T21" i="27"/>
  <c r="P58" i="21"/>
  <c r="P61" i="21" s="1"/>
  <c r="H58" i="21"/>
  <c r="H61" i="21" s="1"/>
  <c r="R57" i="21"/>
  <c r="J58" i="28"/>
  <c r="J61" i="28" s="1"/>
  <c r="D58" i="27"/>
  <c r="D61" i="27" s="1"/>
  <c r="L58" i="27"/>
  <c r="L61" i="27" s="1"/>
  <c r="T58" i="27"/>
  <c r="T61" i="27" s="1"/>
  <c r="T64" i="27" s="1"/>
  <c r="J57" i="21"/>
  <c r="H59" i="21"/>
  <c r="R21" i="27"/>
  <c r="R23" i="27" s="1"/>
  <c r="R24" i="27" s="1"/>
  <c r="E58" i="27"/>
  <c r="E61" i="27" s="1"/>
  <c r="E64" i="27" s="1"/>
  <c r="E65" i="27" s="1"/>
  <c r="M58" i="27"/>
  <c r="M61" i="27" s="1"/>
  <c r="U58" i="27"/>
  <c r="U61" i="27" s="1"/>
  <c r="G59" i="21"/>
  <c r="F58" i="27"/>
  <c r="F61" i="27" s="1"/>
  <c r="N58" i="27"/>
  <c r="N61" i="27" s="1"/>
  <c r="C58" i="28"/>
  <c r="C61" i="28" s="1"/>
  <c r="K58" i="28"/>
  <c r="K61" i="28" s="1"/>
  <c r="K64" i="28" s="1"/>
  <c r="K65"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O24" i="28" s="1"/>
  <c r="F58" i="28"/>
  <c r="F61" i="28" s="1"/>
  <c r="N58" i="28"/>
  <c r="N61" i="28" s="1"/>
  <c r="L58" i="28"/>
  <c r="L61" i="28" s="1"/>
  <c r="N57" i="27"/>
  <c r="H59" i="27"/>
  <c r="G58" i="28"/>
  <c r="G61" i="28" s="1"/>
  <c r="O58" i="28"/>
  <c r="O61" i="28" s="1"/>
  <c r="F57" i="28"/>
  <c r="D58" i="28"/>
  <c r="D61" i="28" s="1"/>
  <c r="Q58" i="21"/>
  <c r="Q61" i="21" s="1"/>
  <c r="I58" i="21"/>
  <c r="I61" i="21" s="1"/>
  <c r="C58" i="27"/>
  <c r="C61" i="27" s="1"/>
  <c r="C64" i="27" s="1"/>
  <c r="C65" i="27" s="1"/>
  <c r="K58" i="27"/>
  <c r="K61" i="27" s="1"/>
  <c r="K64" i="27" s="1"/>
  <c r="S58" i="27"/>
  <c r="S61" i="27" s="1"/>
  <c r="S64" i="27" s="1"/>
  <c r="P57" i="27"/>
  <c r="N59" i="27"/>
  <c r="H58" i="28"/>
  <c r="H61" i="28" s="1"/>
  <c r="P58" i="28"/>
  <c r="P61" i="28" s="1"/>
  <c r="N57" i="28"/>
  <c r="G57" i="21"/>
  <c r="P59" i="27"/>
  <c r="I58" i="28"/>
  <c r="I61" i="28" s="1"/>
  <c r="I64" i="28" s="1"/>
  <c r="Q58" i="28"/>
  <c r="Q61" i="28" s="1"/>
  <c r="Q64" i="28" s="1"/>
  <c r="B58" i="27"/>
  <c r="B61" i="27" s="1"/>
  <c r="B58" i="28"/>
  <c r="B61" i="28" s="1"/>
  <c r="D5" i="20"/>
  <c r="D6" i="20"/>
  <c r="D4" i="20"/>
  <c r="E9" i="20"/>
  <c r="D9" i="20"/>
  <c r="E11" i="20"/>
  <c r="D11" i="20"/>
  <c r="E8" i="20"/>
  <c r="D8" i="20"/>
  <c r="E10" i="20"/>
  <c r="D10" i="20"/>
  <c r="E7" i="20"/>
  <c r="D7" i="20"/>
  <c r="E6" i="20"/>
  <c r="E5" i="20"/>
  <c r="E4" i="20"/>
  <c r="S19" i="28"/>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E19" i="28"/>
  <c r="E20" i="28" s="1"/>
  <c r="M19" i="28"/>
  <c r="M20" i="28" s="1"/>
  <c r="U19" i="28"/>
  <c r="I57" i="28"/>
  <c r="Q57" i="28"/>
  <c r="I63" i="28"/>
  <c r="Q63" i="28"/>
  <c r="R19" i="28"/>
  <c r="F19" i="28"/>
  <c r="F20" i="28" s="1"/>
  <c r="V19" i="28"/>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A33" i="21"/>
  <c r="A37" i="21"/>
  <c r="A41" i="21"/>
  <c r="A45" i="21"/>
  <c r="A49" i="21"/>
  <c r="E58" i="21"/>
  <c r="E61" i="21" s="1"/>
  <c r="M58" i="21"/>
  <c r="M61" i="21" s="1"/>
  <c r="U58" i="21"/>
  <c r="U61" i="21" s="1"/>
  <c r="I23" i="21"/>
  <c r="I24" i="21" s="1"/>
  <c r="C57" i="21"/>
  <c r="K57" i="21"/>
  <c r="S57" i="21"/>
  <c r="Q19" i="2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8" l="1"/>
  <c r="K65" i="27"/>
  <c r="N64" i="21"/>
  <c r="N66" i="21" s="1"/>
  <c r="L64" i="28"/>
  <c r="L65" i="28" s="1"/>
  <c r="J64" i="27"/>
  <c r="J65" i="27" s="1"/>
  <c r="J64" i="28"/>
  <c r="J65" i="28" s="1"/>
  <c r="I64" i="27"/>
  <c r="I65" i="27" s="1"/>
  <c r="D64" i="27"/>
  <c r="D65" i="27" s="1"/>
  <c r="D64" i="28"/>
  <c r="D65" i="28" s="1"/>
  <c r="C64" i="21"/>
  <c r="C66" i="21" s="1"/>
  <c r="P65" i="21"/>
  <c r="U64" i="21"/>
  <c r="U66" i="21" s="1"/>
  <c r="O64" i="21"/>
  <c r="O66" i="21" s="1"/>
  <c r="S65" i="21"/>
  <c r="T64" i="21"/>
  <c r="T65" i="21" s="1"/>
  <c r="L65" i="21"/>
  <c r="Q65" i="21"/>
  <c r="D65" i="21"/>
  <c r="R64" i="21"/>
  <c r="R66" i="21" s="1"/>
  <c r="U65" i="21"/>
  <c r="Q64" i="21"/>
  <c r="C23" i="21"/>
  <c r="C24" i="21" s="1"/>
  <c r="K64" i="21"/>
  <c r="K66" i="21" s="1"/>
  <c r="M64" i="28"/>
  <c r="M65" i="28" s="1"/>
  <c r="S64" i="28"/>
  <c r="P64" i="27"/>
  <c r="G64" i="21"/>
  <c r="G66" i="21" s="1"/>
  <c r="S64" i="21"/>
  <c r="S66" i="21" s="1"/>
  <c r="E64" i="21"/>
  <c r="E66" i="21" s="1"/>
  <c r="F64" i="21"/>
  <c r="F66" i="21" s="1"/>
  <c r="N64" i="28"/>
  <c r="J64" i="21"/>
  <c r="J66" i="21" s="1"/>
  <c r="F64" i="28"/>
  <c r="H64" i="21"/>
  <c r="H65" i="21" s="1"/>
  <c r="H64" i="28"/>
  <c r="G64" i="28"/>
  <c r="E64" i="28"/>
  <c r="M64" i="27"/>
  <c r="H64" i="27"/>
  <c r="C64" i="28"/>
  <c r="L64" i="27"/>
  <c r="M64" i="21"/>
  <c r="M65" i="21" s="1"/>
  <c r="P64" i="28"/>
  <c r="P66" i="28" s="1"/>
  <c r="I64" i="21"/>
  <c r="I66" i="21" s="1"/>
  <c r="U64" i="28"/>
  <c r="U66" i="28" s="1"/>
  <c r="U64" i="27"/>
  <c r="U66" i="27" s="1"/>
  <c r="S66" i="27"/>
  <c r="B64" i="28"/>
  <c r="B64" i="27"/>
  <c r="B64" i="21"/>
  <c r="B66" i="21" s="1"/>
  <c r="O64" i="27"/>
  <c r="O64" i="28"/>
  <c r="N64" i="27"/>
  <c r="Q66" i="21"/>
  <c r="P66" i="21"/>
  <c r="K66" i="27"/>
  <c r="R66" i="27"/>
  <c r="C66" i="27"/>
  <c r="G64" i="27"/>
  <c r="F64" i="27"/>
  <c r="T66" i="27"/>
  <c r="L66" i="21"/>
  <c r="R66" i="28"/>
  <c r="S64" i="1"/>
  <c r="R64" i="1"/>
  <c r="Q64" i="1"/>
  <c r="U64" i="1"/>
  <c r="P64" i="1"/>
  <c r="E66" i="27"/>
  <c r="T66" i="28"/>
  <c r="Q66" i="28"/>
  <c r="I66" i="28"/>
  <c r="S66" i="28"/>
  <c r="K66" i="28"/>
  <c r="Q66" i="27"/>
  <c r="P66" i="27"/>
  <c r="D66" i="21"/>
  <c r="N64" i="1"/>
  <c r="N65" i="1" s="1"/>
  <c r="M64" i="1"/>
  <c r="T64" i="1"/>
  <c r="L64" i="1"/>
  <c r="L65" i="1" s="1"/>
  <c r="J64" i="1"/>
  <c r="K64" i="1"/>
  <c r="K65" i="1" s="1"/>
  <c r="O64" i="1"/>
  <c r="C64" i="1"/>
  <c r="I64" i="1"/>
  <c r="H64" i="1"/>
  <c r="G64" i="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J65" i="1" l="1"/>
  <c r="G65" i="1"/>
  <c r="H65" i="1"/>
  <c r="M65" i="1"/>
  <c r="C65" i="1"/>
  <c r="I65" i="1"/>
  <c r="O65" i="1"/>
  <c r="B65" i="1"/>
  <c r="D66" i="27"/>
  <c r="D66" i="28"/>
  <c r="N65" i="21"/>
  <c r="L66" i="28"/>
  <c r="K65" i="21"/>
  <c r="J66" i="27"/>
  <c r="J66" i="28"/>
  <c r="I66" i="27"/>
  <c r="H66" i="21"/>
  <c r="C65" i="21"/>
  <c r="O66" i="28"/>
  <c r="O65" i="28"/>
  <c r="O66" i="27"/>
  <c r="O65" i="27"/>
  <c r="N66" i="27"/>
  <c r="N65" i="27"/>
  <c r="N66" i="28"/>
  <c r="N65" i="28"/>
  <c r="M66" i="28"/>
  <c r="M66" i="27"/>
  <c r="M65" i="27"/>
  <c r="L66" i="27"/>
  <c r="L65" i="27"/>
  <c r="H66" i="27"/>
  <c r="H65" i="27"/>
  <c r="H66" i="28"/>
  <c r="H65" i="28"/>
  <c r="G66" i="27"/>
  <c r="G65" i="27"/>
  <c r="G66" i="28"/>
  <c r="G65" i="28"/>
  <c r="F66" i="27"/>
  <c r="F65" i="27"/>
  <c r="F66" i="28"/>
  <c r="F65" i="28"/>
  <c r="E66" i="28"/>
  <c r="E65" i="28"/>
  <c r="C66" i="28"/>
  <c r="C65" i="28"/>
  <c r="B66" i="28"/>
  <c r="B65" i="28"/>
  <c r="B66" i="27"/>
  <c r="B65" i="27"/>
  <c r="O65" i="21"/>
  <c r="G65" i="21"/>
  <c r="M66" i="21"/>
  <c r="R65" i="21"/>
  <c r="T66" i="21"/>
  <c r="J65" i="21"/>
  <c r="F65" i="21"/>
  <c r="B65" i="21"/>
  <c r="I65" i="21"/>
  <c r="E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<sst xmlns="http://schemas.openxmlformats.org/spreadsheetml/2006/main" count="949" uniqueCount="177">
  <si>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</si>
  <si>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</si>
  <si>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</si>
  <si>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</si>
  <si>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</si>
  <si>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</si>
  <si>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</si>
  <si>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</si>
  <si>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</si>
  <si>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</si>
  <si>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</si>
  <si>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</si>
  <si>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</si>
  <si>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</si>
  <si>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</si>
  <si>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</si>
  <si>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</si>
  <si>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</si>
  <si>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</si>
  <si>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</si>
  <si>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</si>
  <si>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</si>
  <si>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</si>
  <si>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</si>
  <si>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</si>
  <si>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</si>
  <si>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</si>
  <si>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</si>
  <si>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</si>
  <si>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</si>
  <si>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</si>
  <si>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</si>
  <si>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</si>
  <si>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</si>
  <si>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</si>
  <si>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</si>
  <si>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</si>
  <si>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</si>
  <si>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</si>
  <si>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</si>
  <si>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</si>
  <si>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</si>
  <si>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</si>
  <si>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</si>
  <si>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</si>
  <si>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</si>
  <si>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</si>
  <si>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</si>
  <si>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</si>
  <si>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</si>
  <si>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</si>
  <si>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</si>
  <si>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</si>
  <si>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</si>
  <si>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</si>
  <si>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</si>
  <si>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</si>
  <si>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</si>
  <si>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</si>
  <si>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</si>
  <si>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</si>
  <si>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</si>
  <si>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</si>
  <si>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</si>
  <si>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</si>
  <si>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</si>
  <si>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</si>
  <si>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</si>
  <si>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</si>
  <si>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</si>
  <si>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</si>
  <si>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</si>
  <si>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</si>
  <si>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</si>
  <si>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</si>
  <si>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</si>
  <si>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</si>
  <si>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</si>
  <si>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</si>
  <si>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</si>
  <si>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</si>
  <si>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</si>
  <si>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</si>
  <si>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</si>
  <si>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</si>
  <si>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</si>
  <si>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</si>
  <si>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</si>
  <si>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</si>
  <si>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</si>
  <si>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</si>
  <si>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</si>
  <si>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</si>
  <si>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</si>
  <si>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</si>
  <si>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</si>
  <si>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</si>
  <si>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</si>
  <si>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</si>
  <si>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</si>
  <si>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</si>
  <si>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</si>
  <si>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</si>
  <si>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</si>
  <si>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</si>
  <si>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</si>
  <si>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</si>
  <si>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</si>
  <si>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</si>
  <si>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</si>
  <si>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</si>
  <si>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</si>
  <si>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</si>
  <si>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</si>
  <si>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</si>
  <si>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</si>
  <si>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</si>
  <si>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</si>
  <si>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</si>
  <si>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</si>
  <si>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</si>
  <si>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</si>
  <si>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</si>
  <si>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</si>
  <si>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</si>
  <si>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</si>
  <si>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</si>
  <si>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</si>
  <si>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</si>
  <si>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</si>
  <si>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</si>
  <si>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</si>
  <si>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</si>
  <si>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</si>
  <si>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</si>
  <si>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</si>
  <si>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</si>
  <si>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</si>
  <si>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</si>
  <si>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</si>
  <si>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</si>
  <si>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</si>
  <si>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</si>
  <si>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</si>
  <si>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</si>
  <si>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</si>
  <si>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</si>
  <si>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</si>
  <si>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</si>
  <si>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</si>
  <si>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</si>
  <si>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</si>
  <si>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</si>
  <si>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</si>
  <si>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</si>
  <si>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</si>
  <si>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</si>
  <si>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</si>
  <si>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</si>
  <si>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</si>
  <si>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EPR/GP3792SK</t>
  </si>
  <si>
    <t>Mr Richard Evans</t>
  </si>
  <si>
    <t>Creigydd Farm,Ponthir, Carleon,NP18 1HU</t>
  </si>
  <si>
    <t>Owen Clee</t>
  </si>
  <si>
    <t>19 09 02</t>
  </si>
  <si>
    <t>Water treatment Sludge</t>
  </si>
  <si>
    <t>T1</t>
  </si>
  <si>
    <t>T2</t>
  </si>
  <si>
    <t>T5</t>
  </si>
  <si>
    <t>T6</t>
  </si>
  <si>
    <t>T8</t>
  </si>
  <si>
    <t>T9</t>
  </si>
  <si>
    <t>T10</t>
  </si>
  <si>
    <t xml:space="preserve">Moderate </t>
  </si>
  <si>
    <t>Water treatment effluent</t>
  </si>
  <si>
    <t>19 06 06</t>
  </si>
  <si>
    <t>andigestion whole digestate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</si>
</sst>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8" zoomScale="54" zoomScaleNormal="54" workbookViewId="0">
      <selection activeCell="F50" sqref="F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v>15750</v>
      </c>
      <c r="D1" s="122"/>
      <c r="E1" s="93" t="s">
        <v>45</v>
      </c>
      <c r="F1" s="96">
        <v>43.14</v>
      </c>
      <c r="G1" s="123" t="s">
        <v>43</v>
      </c>
      <c r="H1" s="124"/>
      <c r="I1" s="96">
        <v>7.7</v>
      </c>
      <c r="J1" s="127" t="s">
        <v>154</v>
      </c>
      <c r="K1" s="127"/>
      <c r="L1" s="96">
        <v>23.3</v>
      </c>
      <c r="AB1" s="18"/>
      <c r="AC1" s="18"/>
      <c r="AD1" s="30" t="s">
        <v>127</v>
      </c>
      <c r="AE1" s="17"/>
      <c r="AF1" s="17"/>
      <c r="AG1" s="18"/>
      <c r="AH1" s="18"/>
      <c r="AI1" s="40" t="s">
        <v>79</v>
      </c>
      <c r="AJ1" s="41" t="s">
        <v>94</v>
      </c>
      <c r="AK1" s="42" t="s">
        <v>95</v>
      </c>
      <c r="AL1" s="43" t="s">
        <v>126</v>
      </c>
      <c r="AM1" s="43" t="s">
        <v>132</v>
      </c>
      <c r="AN1" s="43" t="s">
        <v>112</v>
      </c>
    </row>
    <row r="2" spans="1:40" ht="13" x14ac:dyDescent="0.3">
      <c r="A2" s="127" t="s">
        <v>87</v>
      </c>
      <c r="B2" s="127"/>
      <c r="C2" s="119" t="s">
        <v>160</v>
      </c>
      <c r="D2" s="120"/>
      <c r="E2" s="93" t="s">
        <v>109</v>
      </c>
      <c r="F2" s="96" t="s">
        <v>164</v>
      </c>
      <c r="G2" s="125" t="s">
        <v>110</v>
      </c>
      <c r="H2" s="126"/>
      <c r="I2" s="96"/>
      <c r="J2" s="127" t="s">
        <v>159</v>
      </c>
      <c r="K2" s="127"/>
      <c r="L2" s="96">
        <v>0.96499999999999997</v>
      </c>
      <c r="AB2" s="30" t="s">
        <v>56</v>
      </c>
      <c r="AC2" s="17"/>
      <c r="AD2" s="30" t="s">
        <v>70</v>
      </c>
      <c r="AE2" s="17"/>
      <c r="AF2" s="17"/>
      <c r="AG2" s="44" t="s">
        <v>76</v>
      </c>
      <c r="AH2" s="18"/>
      <c r="AI2" s="45" t="s">
        <v>127</v>
      </c>
      <c r="AJ2" s="46">
        <v>0</v>
      </c>
      <c r="AK2" s="47">
        <v>0</v>
      </c>
      <c r="AL2" s="10">
        <v>0</v>
      </c>
      <c r="AM2" s="11">
        <v>0</v>
      </c>
      <c r="AN2" s="11">
        <v>0</v>
      </c>
    </row>
    <row r="3" spans="1:40" ht="13" x14ac:dyDescent="0.25">
      <c r="A3" s="123" t="s">
        <v>42</v>
      </c>
      <c r="B3" s="124"/>
      <c r="C3" s="119" t="s">
        <v>161</v>
      </c>
      <c r="D3" s="120"/>
      <c r="E3" s="93" t="s">
        <v>108</v>
      </c>
      <c r="F3" s="31" t="s">
        <v>104</v>
      </c>
      <c r="G3" s="127" t="s">
        <v>111</v>
      </c>
      <c r="H3" s="127"/>
      <c r="I3" s="96"/>
      <c r="J3" s="123" t="s">
        <v>155</v>
      </c>
      <c r="K3" s="124"/>
      <c r="L3" s="96">
        <f>(L1/(L2*10000))*100</f>
        <v>0.24145077720207253</v>
      </c>
      <c r="AB3" s="30" t="s">
        <v>57</v>
      </c>
      <c r="AC3" s="17"/>
      <c r="AD3" s="30" t="s">
        <v>71</v>
      </c>
      <c r="AE3" s="17"/>
      <c r="AF3" s="17"/>
      <c r="AG3" s="44" t="s">
        <v>77</v>
      </c>
      <c r="AH3" s="18"/>
      <c r="AI3" s="48" t="s">
        <v>114</v>
      </c>
      <c r="AJ3" s="49">
        <v>1.7</v>
      </c>
      <c r="AK3" s="50">
        <v>6</v>
      </c>
      <c r="AL3" s="51">
        <v>1</v>
      </c>
      <c r="AM3" s="11">
        <v>6.2</v>
      </c>
      <c r="AN3" s="11" t="s">
        <v>113</v>
      </c>
    </row>
    <row r="4" spans="1:40" ht="13" x14ac:dyDescent="0.25">
      <c r="A4" s="127" t="s">
        <v>0</v>
      </c>
      <c r="B4" s="127"/>
      <c r="C4" s="128" t="s">
        <v>162</v>
      </c>
      <c r="D4" s="122"/>
      <c r="E4" s="94" t="s">
        <v>1</v>
      </c>
      <c r="F4" s="95" t="s">
        <v>165</v>
      </c>
      <c r="G4" s="127"/>
      <c r="H4" s="127"/>
      <c r="I4" s="96"/>
      <c r="J4" s="123"/>
      <c r="K4" s="124"/>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27" t="s">
        <v>47</v>
      </c>
      <c r="B5" s="127"/>
      <c r="C5" s="129" t="s">
        <v>163</v>
      </c>
      <c r="D5" s="129"/>
      <c r="E5" s="94"/>
      <c r="F5" s="95"/>
      <c r="G5" s="127"/>
      <c r="H5" s="127"/>
      <c r="I5" s="96"/>
      <c r="J5" s="123"/>
      <c r="K5" s="124"/>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27" t="s">
        <v>2</v>
      </c>
      <c r="B8" s="127"/>
      <c r="C8" s="15">
        <v>17</v>
      </c>
      <c r="D8" s="15">
        <v>18</v>
      </c>
      <c r="E8" s="15">
        <v>19</v>
      </c>
      <c r="F8" s="15">
        <v>20</v>
      </c>
      <c r="G8" s="15">
        <v>21</v>
      </c>
      <c r="H8" s="15">
        <v>22</v>
      </c>
      <c r="I8" s="15">
        <v>23</v>
      </c>
      <c r="J8" s="15" t="s">
        <v>166</v>
      </c>
      <c r="K8" s="15" t="s">
        <v>167</v>
      </c>
      <c r="L8" s="15" t="s">
        <v>168</v>
      </c>
      <c r="M8" s="15" t="s">
        <v>169</v>
      </c>
      <c r="N8" s="15" t="s">
        <v>170</v>
      </c>
      <c r="O8" s="15" t="s">
        <v>171</v>
      </c>
      <c r="P8" s="15" t="s">
        <v>172</v>
      </c>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27" t="s">
        <v>3</v>
      </c>
      <c r="B9" s="127"/>
      <c r="C9" s="15" t="s">
        <v>173</v>
      </c>
      <c r="D9" s="15" t="s">
        <v>173</v>
      </c>
      <c r="E9" s="15" t="s">
        <v>173</v>
      </c>
      <c r="F9" s="15" t="s">
        <v>173</v>
      </c>
      <c r="G9" s="15" t="s">
        <v>173</v>
      </c>
      <c r="H9" s="15" t="s">
        <v>173</v>
      </c>
      <c r="I9" s="15" t="s">
        <v>173</v>
      </c>
      <c r="J9" s="15" t="s">
        <v>173</v>
      </c>
      <c r="K9" s="15" t="s">
        <v>173</v>
      </c>
      <c r="L9" s="15" t="s">
        <v>173</v>
      </c>
      <c r="M9" s="15" t="s">
        <v>173</v>
      </c>
      <c r="N9" s="15" t="s">
        <v>173</v>
      </c>
      <c r="O9" s="15" t="s">
        <v>173</v>
      </c>
      <c r="P9" s="15" t="s">
        <v>173</v>
      </c>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27" t="s">
        <v>4</v>
      </c>
      <c r="B10" s="127"/>
      <c r="C10" s="15">
        <v>5.5</v>
      </c>
      <c r="D10" s="15">
        <v>5.6</v>
      </c>
      <c r="E10" s="15">
        <v>5.6</v>
      </c>
      <c r="F10" s="15">
        <v>5.4</v>
      </c>
      <c r="G10" s="15">
        <v>5.4</v>
      </c>
      <c r="H10" s="15">
        <v>5.3</v>
      </c>
      <c r="I10" s="15">
        <v>5.7</v>
      </c>
      <c r="J10" s="15">
        <v>6.1</v>
      </c>
      <c r="K10" s="15">
        <v>5.9</v>
      </c>
      <c r="L10" s="15">
        <v>6.1</v>
      </c>
      <c r="M10" s="15">
        <v>6.2</v>
      </c>
      <c r="N10" s="15">
        <v>6</v>
      </c>
      <c r="O10" s="15">
        <v>5.8</v>
      </c>
      <c r="P10" s="15">
        <v>5.9</v>
      </c>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27" t="s">
        <v>5</v>
      </c>
      <c r="B11" s="127"/>
      <c r="C11" s="15">
        <v>3</v>
      </c>
      <c r="D11" s="15">
        <v>3</v>
      </c>
      <c r="E11" s="15">
        <v>3</v>
      </c>
      <c r="F11" s="15">
        <v>3</v>
      </c>
      <c r="G11" s="15">
        <v>3</v>
      </c>
      <c r="H11" s="15">
        <v>2</v>
      </c>
      <c r="I11" s="15">
        <v>2</v>
      </c>
      <c r="J11" s="15">
        <v>2</v>
      </c>
      <c r="K11" s="15">
        <v>2</v>
      </c>
      <c r="L11" s="15">
        <v>2</v>
      </c>
      <c r="M11" s="15">
        <v>2</v>
      </c>
      <c r="N11" s="15">
        <v>2</v>
      </c>
      <c r="O11" s="15">
        <v>2</v>
      </c>
      <c r="P11" s="15">
        <v>2</v>
      </c>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27" t="s">
        <v>6</v>
      </c>
      <c r="B12" s="127"/>
      <c r="C12" s="15">
        <v>2</v>
      </c>
      <c r="D12" s="15">
        <v>2</v>
      </c>
      <c r="E12" s="15">
        <v>2</v>
      </c>
      <c r="F12" s="15">
        <v>2</v>
      </c>
      <c r="G12" s="15">
        <v>2</v>
      </c>
      <c r="H12" s="15">
        <v>2</v>
      </c>
      <c r="I12" s="15">
        <v>2</v>
      </c>
      <c r="J12" s="15">
        <v>1</v>
      </c>
      <c r="K12" s="15">
        <v>1</v>
      </c>
      <c r="L12" s="15">
        <v>1</v>
      </c>
      <c r="M12" s="15">
        <v>1</v>
      </c>
      <c r="N12" s="15">
        <v>1</v>
      </c>
      <c r="O12" s="15">
        <v>1</v>
      </c>
      <c r="P12" s="15">
        <v>1</v>
      </c>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27" t="s">
        <v>7</v>
      </c>
      <c r="B13" s="127"/>
      <c r="C13" s="15">
        <v>3</v>
      </c>
      <c r="D13" s="15">
        <v>3</v>
      </c>
      <c r="E13" s="15">
        <v>3</v>
      </c>
      <c r="F13" s="15">
        <v>3</v>
      </c>
      <c r="G13" s="15">
        <v>3</v>
      </c>
      <c r="H13" s="15">
        <v>4</v>
      </c>
      <c r="I13" s="15">
        <v>4</v>
      </c>
      <c r="J13" s="15">
        <v>3</v>
      </c>
      <c r="K13" s="15">
        <v>4</v>
      </c>
      <c r="L13" s="15">
        <v>4</v>
      </c>
      <c r="M13" s="15">
        <v>4</v>
      </c>
      <c r="N13" s="15">
        <v>4</v>
      </c>
      <c r="O13" s="15">
        <v>4</v>
      </c>
      <c r="P13" s="15">
        <v>4</v>
      </c>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37" t="s">
        <v>8</v>
      </c>
      <c r="B14" s="137"/>
      <c r="C14" s="100" t="s">
        <v>114</v>
      </c>
      <c r="D14" s="100" t="s">
        <v>114</v>
      </c>
      <c r="E14" s="100" t="s">
        <v>114</v>
      </c>
      <c r="F14" s="100" t="s">
        <v>114</v>
      </c>
      <c r="G14" s="100" t="s">
        <v>114</v>
      </c>
      <c r="H14" s="100" t="s">
        <v>114</v>
      </c>
      <c r="I14" s="100" t="s">
        <v>114</v>
      </c>
      <c r="J14" s="100" t="s">
        <v>114</v>
      </c>
      <c r="K14" s="100" t="s">
        <v>114</v>
      </c>
      <c r="L14" s="100" t="s">
        <v>114</v>
      </c>
      <c r="M14" s="100" t="s">
        <v>114</v>
      </c>
      <c r="N14" s="100" t="s">
        <v>114</v>
      </c>
      <c r="O14" s="100" t="s">
        <v>114</v>
      </c>
      <c r="P14" s="100" t="s">
        <v>114</v>
      </c>
      <c r="Q14" s="100"/>
      <c r="R14" s="100"/>
      <c r="S14" s="100"/>
      <c r="T14" s="100"/>
      <c r="U14" s="100"/>
      <c r="V14" s="100"/>
      <c r="AD14" s="30" t="s">
        <v>139</v>
      </c>
      <c r="AE14" s="30">
        <v>6</v>
      </c>
      <c r="AI14" s="53" t="s">
        <v>120</v>
      </c>
      <c r="AJ14" s="54">
        <v>0.8</v>
      </c>
      <c r="AK14" s="55">
        <v>1.7</v>
      </c>
      <c r="AL14" s="11">
        <v>12</v>
      </c>
      <c r="AM14" s="11">
        <v>6.7</v>
      </c>
      <c r="AN14" s="11" t="s">
        <v>136</v>
      </c>
    </row>
    <row r="15" spans="1:40" ht="13" x14ac:dyDescent="0.25">
      <c r="A15" s="136" t="s">
        <v>9</v>
      </c>
      <c r="B15" s="136"/>
      <c r="C15" s="15">
        <v>38</v>
      </c>
      <c r="D15" s="15">
        <v>38</v>
      </c>
      <c r="E15" s="15">
        <v>38</v>
      </c>
      <c r="F15" s="15">
        <v>38</v>
      </c>
      <c r="G15" s="15">
        <v>38</v>
      </c>
      <c r="H15" s="15">
        <v>38</v>
      </c>
      <c r="I15" s="15">
        <v>38</v>
      </c>
      <c r="J15" s="15">
        <v>38</v>
      </c>
      <c r="K15" s="15">
        <v>38</v>
      </c>
      <c r="L15" s="15">
        <v>38</v>
      </c>
      <c r="M15" s="15">
        <v>38</v>
      </c>
      <c r="N15" s="15">
        <v>38</v>
      </c>
      <c r="O15" s="15">
        <v>38</v>
      </c>
      <c r="P15" s="15">
        <v>38</v>
      </c>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3">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146</v>
      </c>
      <c r="AE16" s="30">
        <v>8</v>
      </c>
      <c r="AI16" s="53" t="s">
        <v>119</v>
      </c>
      <c r="AJ16" s="54">
        <v>8</v>
      </c>
      <c r="AK16" s="55">
        <v>5.5</v>
      </c>
      <c r="AL16" s="12">
        <v>14</v>
      </c>
      <c r="AM16" s="11">
        <v>6.7</v>
      </c>
      <c r="AN16" s="11" t="s">
        <v>136</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2" t="s">
        <v>23</v>
      </c>
      <c r="B18" s="133"/>
      <c r="C18" s="16">
        <f>$D31</f>
        <v>69.147053639999996</v>
      </c>
      <c r="D18" s="16">
        <f>$D32</f>
        <v>69.147053639999996</v>
      </c>
      <c r="E18" s="16">
        <f>$D33</f>
        <v>69.147053639999996</v>
      </c>
      <c r="F18" s="16">
        <f>$D34</f>
        <v>69.147053639999996</v>
      </c>
      <c r="G18" s="16">
        <f>$D35</f>
        <v>69.147053639999996</v>
      </c>
      <c r="H18" s="16">
        <f>$D36</f>
        <v>69.147053639999996</v>
      </c>
      <c r="I18" s="16">
        <f>$D37</f>
        <v>69.147053639999996</v>
      </c>
      <c r="J18" s="16">
        <f>$D38</f>
        <v>69.147053639999996</v>
      </c>
      <c r="K18" s="16">
        <f>$D39</f>
        <v>69.147053639999996</v>
      </c>
      <c r="L18" s="16">
        <f>$D40</f>
        <v>69.147053639999996</v>
      </c>
      <c r="M18" s="16">
        <f>$D41</f>
        <v>69.147053639999996</v>
      </c>
      <c r="N18" s="16">
        <f>$D42</f>
        <v>69.147053639999996</v>
      </c>
      <c r="O18" s="16">
        <f>$D43</f>
        <v>69.147053639999996</v>
      </c>
      <c r="P18" s="16">
        <f>$D44</f>
        <v>69.147053639999996</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2" t="s">
        <v>90</v>
      </c>
      <c r="B19" s="133"/>
      <c r="C19" s="16">
        <f>C18-C17</f>
        <v>4.5470536400000015</v>
      </c>
      <c r="D19" s="16">
        <f t="shared" ref="D19:V19" si="1">D18-D17</f>
        <v>4.5470536400000015</v>
      </c>
      <c r="E19" s="16">
        <f t="shared" si="1"/>
        <v>4.5470536400000015</v>
      </c>
      <c r="F19" s="16">
        <f t="shared" si="1"/>
        <v>4.5470536400000015</v>
      </c>
      <c r="G19" s="16">
        <f t="shared" si="1"/>
        <v>4.5470536400000015</v>
      </c>
      <c r="H19" s="16">
        <f t="shared" si="1"/>
        <v>4.5470536400000015</v>
      </c>
      <c r="I19" s="16">
        <f t="shared" si="1"/>
        <v>4.5470536400000015</v>
      </c>
      <c r="J19" s="16">
        <f t="shared" si="1"/>
        <v>4.5470536400000015</v>
      </c>
      <c r="K19" s="16">
        <f t="shared" si="1"/>
        <v>4.5470536400000015</v>
      </c>
      <c r="L19" s="16">
        <f t="shared" si="1"/>
        <v>4.5470536400000015</v>
      </c>
      <c r="M19" s="16">
        <f t="shared" si="1"/>
        <v>4.5470536400000015</v>
      </c>
      <c r="N19" s="16">
        <f t="shared" si="1"/>
        <v>4.5470536400000015</v>
      </c>
      <c r="O19" s="16">
        <f t="shared" si="1"/>
        <v>4.5470536400000015</v>
      </c>
      <c r="P19" s="16">
        <f t="shared" si="1"/>
        <v>4.5470536400000015</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0" t="s">
        <v>91</v>
      </c>
      <c r="B20" s="131"/>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2" t="s">
        <v>89</v>
      </c>
      <c r="B22" s="133"/>
      <c r="C22" s="16">
        <f>$E31</f>
        <v>15.07170861</v>
      </c>
      <c r="D22" s="16">
        <f>$E32</f>
        <v>15.07170861</v>
      </c>
      <c r="E22" s="16">
        <f>$E33</f>
        <v>15.07170861</v>
      </c>
      <c r="F22" s="16">
        <f>$E34</f>
        <v>15.07170861</v>
      </c>
      <c r="G22" s="16">
        <f>$E35</f>
        <v>15.07170861</v>
      </c>
      <c r="H22" s="16">
        <f>$E36</f>
        <v>15.07170861</v>
      </c>
      <c r="I22" s="16">
        <f>$E37</f>
        <v>15.07170861</v>
      </c>
      <c r="J22" s="16">
        <f>$E38</f>
        <v>15.07170861</v>
      </c>
      <c r="K22" s="16">
        <f>$E39</f>
        <v>15.07170861</v>
      </c>
      <c r="L22" s="16">
        <f>$E40</f>
        <v>15.07170861</v>
      </c>
      <c r="M22" s="16">
        <f>$E41</f>
        <v>15.07170861</v>
      </c>
      <c r="N22" s="16">
        <f>$E42</f>
        <v>15.07170861</v>
      </c>
      <c r="O22" s="16">
        <f>$E43</f>
        <v>15.07170861</v>
      </c>
      <c r="P22" s="16">
        <f>$E44</f>
        <v>15.07170861</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2" t="s">
        <v>92</v>
      </c>
      <c r="B23" s="133"/>
      <c r="C23" s="16">
        <f>C22-C21</f>
        <v>-212.92829139</v>
      </c>
      <c r="D23" s="16">
        <f t="shared" ref="D23:V23" si="3">D22-D21</f>
        <v>-212.92829139</v>
      </c>
      <c r="E23" s="16">
        <f t="shared" si="3"/>
        <v>-212.92829139</v>
      </c>
      <c r="F23" s="16">
        <f t="shared" si="3"/>
        <v>-212.92829139</v>
      </c>
      <c r="G23" s="16">
        <f t="shared" si="3"/>
        <v>-212.92829139</v>
      </c>
      <c r="H23" s="16">
        <f t="shared" si="3"/>
        <v>-212.92829139</v>
      </c>
      <c r="I23" s="16">
        <f t="shared" si="3"/>
        <v>-212.92829139</v>
      </c>
      <c r="J23" s="16">
        <f t="shared" si="3"/>
        <v>-212.92829139</v>
      </c>
      <c r="K23" s="16">
        <f t="shared" si="3"/>
        <v>-212.92829139</v>
      </c>
      <c r="L23" s="16">
        <f t="shared" si="3"/>
        <v>-212.92829139</v>
      </c>
      <c r="M23" s="16">
        <f t="shared" si="3"/>
        <v>-212.92829139</v>
      </c>
      <c r="N23" s="16">
        <f t="shared" si="3"/>
        <v>-212.92829139</v>
      </c>
      <c r="O23" s="16">
        <f t="shared" si="3"/>
        <v>-212.92829139</v>
      </c>
      <c r="P23" s="16">
        <f t="shared" si="3"/>
        <v>-212.92829139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26.1</v>
      </c>
      <c r="C28" s="15">
        <v>0.96499999999999997</v>
      </c>
      <c r="D28" s="15">
        <v>0.11799999999999999</v>
      </c>
      <c r="E28" s="15">
        <v>489</v>
      </c>
      <c r="F28" s="15">
        <v>1240</v>
      </c>
      <c r="G28" s="15">
        <v>14.2</v>
      </c>
      <c r="H28" s="15">
        <v>107</v>
      </c>
      <c r="I28" s="15">
        <v>24.7</v>
      </c>
      <c r="J28" s="15">
        <v>0.27</v>
      </c>
      <c r="K28" s="23">
        <v>0.2</v>
      </c>
      <c r="L28" s="15">
        <v>26.6</v>
      </c>
      <c r="M28" s="15">
        <v>22.7</v>
      </c>
      <c r="N28" s="15">
        <v>3390</v>
      </c>
      <c r="O28" s="15">
        <v>405000</v>
      </c>
      <c r="P28" s="15"/>
      <c r="Q28" s="15">
        <v>1310</v>
      </c>
      <c r="R28" s="15"/>
      <c r="S28" s="15">
        <v>17</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17</v>
      </c>
      <c r="B31" s="15">
        <v>98</v>
      </c>
      <c r="C31" s="77">
        <f>IF(C$27="%w/w SAR",((C$28*10)*$B31),IF(C$27="%w/w DM",(((C$28*10)*($B$28/100))*$B31),IF(C$27="kg/t SAR",(C$28*$B31),IF(C$27="kg/t DM",((C$28*($B$28/100))*$B31),IF(C$27="mg/kg SAR",((C$28*0.001)*$B31),IF(C$27="mg/kg DM",(((C$28*0.001)*($B$28/100))*$B31),0))))))</f>
        <v>246.82769999999999</v>
      </c>
      <c r="D31" s="77">
        <f>(IF(D$27="%w/w SAR",((D$28*10)*$B31),IF(D$27="%w/w DM",(((D$28*10)*($B$28/100))*$B31),IF(D$27="kg/t SAR",(D$28*$B31),IF(D$27="kg/t DM",((D$28*($B$28/100))*$B31),IF(D$27="mg/kg SAR",((D$28*0.001)*$B31),IF(D$27="mg/kg DM",(((D$28*0.001)*($B$28/100))*$B31),"0")))))))*2.291</f>
        <v>69.147053639999996</v>
      </c>
      <c r="E31" s="77">
        <f>(IF(E$27="%w/w SAR",((E$28*10)*$B31),IF(E$27="%w/w DM",(((E$28*10)*($B$28/100))*$B31),IF(E$27="kg/t SAR",(E$28*$B31),IF(E$27="kg/t DM",((E$28*($B$28/100))*$B31),IF(E$27="mg/kg SAR",((E$28*0.001)*$B31),IF(E$27="mg/kg DM",(((E$28*0.001)*($B$28/100))*$B31),"0")))))))*1.205</f>
        <v>15.07170861</v>
      </c>
      <c r="F31" s="77">
        <f>(IF(F$27="%w/w SAR",((F$28*10)*$B31),IF(F$27="%w/w DM",(((F$28*10)*($B$28/100))*$B31),IF(F$27="kg/t SAR",(F$28*$B31),IF(F$27="kg/t DM",((F$28*($B$28/100))*$B31),IF(F$27="mg/kg SAR",((F$28*0.001)*$B31),IF(F$27="mg/kg DM",(((F$28*0.001)*($B$28/100))*$B31),"0")))))))*1.658</f>
        <v>52.586321759999997</v>
      </c>
      <c r="G31" s="77">
        <f t="shared" ref="G31:P31" si="5">IF(G$27="%w/w SAR",((G$28*10)*$B31),IF(G$27="%w/w DM",(((G$28*10)*($B$28/100))*$B31),IF(G$27="kg/t SAR",(G$28*$B31),IF(G$27="kg/t DM",((G$28*($B$28/100))*$B31),IF(G$27="mg/kg SAR",((G$28*0.001)*$B31),IF(G$27="mg/kg DM",(((G$28*0.001)*($B$28/100))*$B31),0))))))</f>
        <v>0.36320759999999996</v>
      </c>
      <c r="H31" s="77">
        <f t="shared" si="5"/>
        <v>2.7368459999999999</v>
      </c>
      <c r="I31" s="77">
        <f t="shared" si="5"/>
        <v>0.63177660000000002</v>
      </c>
      <c r="J31" s="77">
        <f t="shared" si="5"/>
        <v>6.9060600000000012E-3</v>
      </c>
      <c r="K31" s="77">
        <f t="shared" si="5"/>
        <v>5.1156000000000005E-3</v>
      </c>
      <c r="L31" s="77">
        <f t="shared" si="5"/>
        <v>0.68037480000000006</v>
      </c>
      <c r="M31" s="77">
        <f t="shared" si="5"/>
        <v>0.58062060000000004</v>
      </c>
      <c r="N31" s="77">
        <f t="shared" si="5"/>
        <v>86.709420000000009</v>
      </c>
      <c r="O31" s="77">
        <f t="shared" si="5"/>
        <v>10359.09</v>
      </c>
      <c r="P31" s="77">
        <f t="shared" si="5"/>
        <v>0</v>
      </c>
      <c r="Q31" s="77">
        <f>(IF(Q$27="%w/w SAR",((Q$28*10)*$B31),IF(Q$27="%w/w DM",(((Q$28*10)*($B$28/100))*$B31),IF(Q$27="kg/t SAR",(Q$28*$B31),IF(Q$27="kg/t DM",((Q$28*($B$28/100))*$B31),IF(Q$27="mg/kg SAR",((Q$28*0.001)*$B31),IF(Q$27="mg/kg DM",(((Q$28*0.001)*($B$28/100))*$B31),0)))))))*2.5</f>
        <v>83.767950000000013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0.4348260000000001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18</v>
      </c>
      <c r="B32" s="15">
        <v>98</v>
      </c>
      <c r="C32" s="77">
        <f t="shared" ref="C32:C50" si="6">IF(C$27="%w/w SAR",((C$28*10)*$B32),IF(C$27="%w/w DM",(((C$28*10)*($B$28/100))*$B32),IF(C$27="kg/t SAR",(C$28*$B32),IF(C$27="kg/t DM",((C$28*($B$28/100))*$B32),IF(C$27="mg/kg SAR",((C$28*0.001)*$B32),IF(C$27="mg/kg DM",(((C$28*0.001)*($B$28/100))*$B32),0))))))</f>
        <v>246.82769999999999</v>
      </c>
      <c r="D32" s="77">
        <f t="shared" ref="D32:D50" si="7">(IF(D$27="%w/w SAR",((D$28*10)*$B32),IF(D$27="%w/w DM",(((D$28*10)*($B$28/100))*$B32),IF(D$27="kg/t SAR",(D$28*$B32),IF(D$27="kg/t DM",((D$28*($B$28/100))*$B32),IF(D$27="mg/kg SAR",((D$28*0.001)*$B32),IF(D$27="mg/kg DM",(((D$28*0.001)*($B$28/100))*$B32),"0")))))))*2.291</f>
        <v>69.147053639999996</v>
      </c>
      <c r="E32" s="77">
        <f t="shared" ref="E32:E50" si="8">(IF(E$27="%w/w SAR",((E$28*10)*$B32),IF(E$27="%w/w DM",(((E$28*10)*($B$28/100))*$B32),IF(E$27="kg/t SAR",(E$28*$B32),IF(E$27="kg/t DM",((E$28*($B$28/100))*$B32),IF(E$27="mg/kg SAR",((E$28*0.001)*$B32),IF(E$27="mg/kg DM",(((E$28*0.001)*($B$28/100))*$B32),"0")))))))*1.205</f>
        <v>15.07170861</v>
      </c>
      <c r="F32" s="77">
        <f t="shared" ref="F32:F50" si="9">(IF(F$27="%w/w SAR",((F$28*10)*$B32),IF(F$27="%w/w DM",(((F$28*10)*($B$28/100))*$B32),IF(F$27="kg/t SAR",(F$28*$B32),IF(F$27="kg/t DM",((F$28*($B$28/100))*$B32),IF(F$27="mg/kg SAR",((F$28*0.001)*$B32),IF(F$27="mg/kg DM",(((F$28*0.001)*($B$28/100))*$B32),"0")))))))*1.658</f>
        <v>52.586321759999997</v>
      </c>
      <c r="G32" s="77">
        <f t="shared" ref="G32:P50" si="10">IF(G$27="%w/w SAR",((G$28*10)*$B32),IF(G$27="%w/w DM",(((G$28*10)*($B$28/100))*$B32),IF(G$27="kg/t SAR",(G$28*$B32),IF(G$27="kg/t DM",((G$28*($B$28/100))*$B32),IF(G$27="mg/kg SAR",((G$28*0.001)*$B32),IF(G$27="mg/kg DM",(((G$28*0.001)*($B$28/100))*$B32),0))))))</f>
        <v>0.36320759999999996</v>
      </c>
      <c r="H32" s="77">
        <f t="shared" si="10"/>
        <v>2.7368459999999999</v>
      </c>
      <c r="I32" s="77">
        <f t="shared" si="10"/>
        <v>0.63177660000000002</v>
      </c>
      <c r="J32" s="77">
        <f t="shared" si="10"/>
        <v>6.9060600000000012E-3</v>
      </c>
      <c r="K32" s="77">
        <f t="shared" si="10"/>
        <v>5.1156000000000005E-3</v>
      </c>
      <c r="L32" s="77">
        <f t="shared" si="10"/>
        <v>0.68037480000000006</v>
      </c>
      <c r="M32" s="77">
        <f t="shared" si="10"/>
        <v>0.58062060000000004</v>
      </c>
      <c r="N32" s="77">
        <f t="shared" si="10"/>
        <v>86.709420000000009</v>
      </c>
      <c r="O32" s="77">
        <f t="shared" si="10"/>
        <v>10359.09</v>
      </c>
      <c r="P32" s="77">
        <f t="shared" si="10"/>
        <v>0</v>
      </c>
      <c r="Q32" s="77">
        <f t="shared" ref="Q32:Q50" si="11">(IF(Q$27="%w/w SAR",((Q$28*10)*$B32),IF(Q$27="%w/w DM",(((Q$28*10)*($B$28/100))*$B32),IF(Q$27="kg/t SAR",(Q$28*$B32),IF(Q$27="kg/t DM",((Q$28*($B$28/100))*$B32),IF(Q$27="mg/kg SAR",((Q$28*0.001)*$B32),IF(Q$27="mg/kg DM",(((Q$28*0.001)*($B$28/100))*$B32),0)))))))*2.5</f>
        <v>83.767950000000013</v>
      </c>
      <c r="R32" s="77">
        <f t="shared" ref="R32:U50" si="12">IF(R$27="%w/w SAR",((R$28*10)*$B32),IF(R$27="%w/w DM",(((R$28*10)*($B$28/100))*$B32),IF(R$27="kg/t SAR",(R$28*$B32),IF(R$27="kg/t DM",((R$28*($B$28/100))*$B32),IF(R$27="mg/kg SAR",((R$28*0.001)*$B32),IF(R$27="mg/kg DM",(((R$28*0.001)*($B$28/100))*$B32),0))))))</f>
        <v>0</v>
      </c>
      <c r="S32" s="77">
        <f t="shared" si="12"/>
        <v>0.4348260000000001</v>
      </c>
      <c r="T32" s="77">
        <f t="shared" si="12"/>
        <v>0</v>
      </c>
      <c r="U32" s="77">
        <f t="shared" si="12"/>
        <v>0</v>
      </c>
      <c r="AB32" s="59"/>
      <c r="AC32" s="59"/>
      <c r="AD32" s="59"/>
      <c r="AE32" s="59"/>
      <c r="AF32" s="59"/>
      <c r="AG32" s="59"/>
      <c r="AH32" s="59"/>
      <c r="AI32" s="59"/>
    </row>
    <row r="33" spans="1:35" s="72" customFormat="1" ht="13" x14ac:dyDescent="0.35">
      <c r="A33" s="13">
        <f>E8</f>
        <v>19</v>
      </c>
      <c r="B33" s="15">
        <v>98</v>
      </c>
      <c r="C33" s="77">
        <f t="shared" si="6"/>
        <v>246.82769999999999</v>
      </c>
      <c r="D33" s="77">
        <f t="shared" si="7"/>
        <v>69.147053639999996</v>
      </c>
      <c r="E33" s="77">
        <f t="shared" si="8"/>
        <v>15.07170861</v>
      </c>
      <c r="F33" s="77">
        <f t="shared" si="9"/>
        <v>52.586321759999997</v>
      </c>
      <c r="G33" s="77">
        <f t="shared" si="10"/>
        <v>0.36320759999999996</v>
      </c>
      <c r="H33" s="77">
        <f t="shared" si="10"/>
        <v>2.7368459999999999</v>
      </c>
      <c r="I33" s="77">
        <f t="shared" si="10"/>
        <v>0.63177660000000002</v>
      </c>
      <c r="J33" s="77">
        <f t="shared" si="10"/>
        <v>6.9060600000000012E-3</v>
      </c>
      <c r="K33" s="77">
        <f t="shared" si="10"/>
        <v>5.1156000000000005E-3</v>
      </c>
      <c r="L33" s="77">
        <f t="shared" si="10"/>
        <v>0.68037480000000006</v>
      </c>
      <c r="M33" s="77">
        <f t="shared" si="10"/>
        <v>0.58062060000000004</v>
      </c>
      <c r="N33" s="77">
        <f t="shared" si="10"/>
        <v>86.709420000000009</v>
      </c>
      <c r="O33" s="77">
        <f t="shared" si="10"/>
        <v>10359.09</v>
      </c>
      <c r="P33" s="77">
        <f t="shared" si="10"/>
        <v>0</v>
      </c>
      <c r="Q33" s="77">
        <f t="shared" si="11"/>
        <v>83.767950000000013</v>
      </c>
      <c r="R33" s="77">
        <f t="shared" si="12"/>
        <v>0</v>
      </c>
      <c r="S33" s="77">
        <f t="shared" si="12"/>
        <v>0.4348260000000001</v>
      </c>
      <c r="T33" s="77">
        <f t="shared" si="12"/>
        <v>0</v>
      </c>
      <c r="U33" s="77">
        <f t="shared" si="12"/>
        <v>0</v>
      </c>
      <c r="AB33" s="59"/>
      <c r="AC33" s="59"/>
      <c r="AD33" s="59"/>
      <c r="AE33" s="59"/>
      <c r="AF33" s="59"/>
      <c r="AG33" s="59"/>
      <c r="AH33" s="59"/>
      <c r="AI33" s="59"/>
    </row>
    <row r="34" spans="1:35" s="72" customFormat="1" ht="13" x14ac:dyDescent="0.35">
      <c r="A34" s="13">
        <f>F8</f>
        <v>20</v>
      </c>
      <c r="B34" s="15">
        <v>98</v>
      </c>
      <c r="C34" s="77">
        <f t="shared" si="6"/>
        <v>246.82769999999999</v>
      </c>
      <c r="D34" s="77">
        <f t="shared" si="7"/>
        <v>69.147053639999996</v>
      </c>
      <c r="E34" s="77">
        <f t="shared" si="8"/>
        <v>15.07170861</v>
      </c>
      <c r="F34" s="77">
        <f t="shared" si="9"/>
        <v>52.586321759999997</v>
      </c>
      <c r="G34" s="77">
        <f t="shared" si="10"/>
        <v>0.36320759999999996</v>
      </c>
      <c r="H34" s="77">
        <f t="shared" si="10"/>
        <v>2.7368459999999999</v>
      </c>
      <c r="I34" s="77">
        <f t="shared" si="10"/>
        <v>0.63177660000000002</v>
      </c>
      <c r="J34" s="77">
        <f t="shared" si="10"/>
        <v>6.9060600000000012E-3</v>
      </c>
      <c r="K34" s="77">
        <f t="shared" si="10"/>
        <v>5.1156000000000005E-3</v>
      </c>
      <c r="L34" s="77">
        <f t="shared" si="10"/>
        <v>0.68037480000000006</v>
      </c>
      <c r="M34" s="77">
        <f t="shared" si="10"/>
        <v>0.58062060000000004</v>
      </c>
      <c r="N34" s="77">
        <f t="shared" si="10"/>
        <v>86.709420000000009</v>
      </c>
      <c r="O34" s="77">
        <f t="shared" si="10"/>
        <v>10359.09</v>
      </c>
      <c r="P34" s="77">
        <f t="shared" si="10"/>
        <v>0</v>
      </c>
      <c r="Q34" s="77">
        <f t="shared" si="11"/>
        <v>83.767950000000013</v>
      </c>
      <c r="R34" s="77">
        <f t="shared" si="12"/>
        <v>0</v>
      </c>
      <c r="S34" s="77">
        <f t="shared" si="12"/>
        <v>0.4348260000000001</v>
      </c>
      <c r="T34" s="77">
        <f t="shared" si="12"/>
        <v>0</v>
      </c>
      <c r="U34" s="77">
        <f t="shared" si="12"/>
        <v>0</v>
      </c>
      <c r="AB34" s="59"/>
      <c r="AC34" s="59"/>
      <c r="AD34" s="59"/>
      <c r="AE34" s="59"/>
      <c r="AF34" s="59"/>
      <c r="AG34" s="59"/>
      <c r="AH34" s="59"/>
      <c r="AI34" s="59"/>
    </row>
    <row r="35" spans="1:35" s="72" customFormat="1" ht="13" x14ac:dyDescent="0.35">
      <c r="A35" s="13">
        <f>G8</f>
        <v>21</v>
      </c>
      <c r="B35" s="15">
        <v>98</v>
      </c>
      <c r="C35" s="77">
        <f t="shared" si="6"/>
        <v>246.82769999999999</v>
      </c>
      <c r="D35" s="77">
        <f t="shared" si="7"/>
        <v>69.147053639999996</v>
      </c>
      <c r="E35" s="77">
        <f t="shared" si="8"/>
        <v>15.07170861</v>
      </c>
      <c r="F35" s="77">
        <f t="shared" si="9"/>
        <v>52.586321759999997</v>
      </c>
      <c r="G35" s="77">
        <f t="shared" si="10"/>
        <v>0.36320759999999996</v>
      </c>
      <c r="H35" s="77">
        <f t="shared" si="10"/>
        <v>2.7368459999999999</v>
      </c>
      <c r="I35" s="77">
        <f t="shared" si="10"/>
        <v>0.63177660000000002</v>
      </c>
      <c r="J35" s="77">
        <f t="shared" si="10"/>
        <v>6.9060600000000012E-3</v>
      </c>
      <c r="K35" s="77">
        <f t="shared" si="10"/>
        <v>5.1156000000000005E-3</v>
      </c>
      <c r="L35" s="77">
        <f t="shared" si="10"/>
        <v>0.68037480000000006</v>
      </c>
      <c r="M35" s="77">
        <f t="shared" si="10"/>
        <v>0.58062060000000004</v>
      </c>
      <c r="N35" s="77">
        <f t="shared" si="10"/>
        <v>86.709420000000009</v>
      </c>
      <c r="O35" s="77">
        <f t="shared" si="10"/>
        <v>10359.09</v>
      </c>
      <c r="P35" s="77">
        <f t="shared" si="10"/>
        <v>0</v>
      </c>
      <c r="Q35" s="77">
        <f t="shared" si="11"/>
        <v>83.767950000000013</v>
      </c>
      <c r="R35" s="77">
        <f t="shared" si="12"/>
        <v>0</v>
      </c>
      <c r="S35" s="77">
        <f t="shared" si="12"/>
        <v>0.4348260000000001</v>
      </c>
      <c r="T35" s="77">
        <f t="shared" si="12"/>
        <v>0</v>
      </c>
      <c r="U35" s="77">
        <f t="shared" si="12"/>
        <v>0</v>
      </c>
      <c r="AB35" s="59"/>
      <c r="AC35" s="59"/>
      <c r="AD35" s="59"/>
      <c r="AE35" s="59"/>
      <c r="AF35" s="59"/>
      <c r="AG35" s="59"/>
      <c r="AH35" s="59"/>
      <c r="AI35" s="59"/>
    </row>
    <row r="36" spans="1:35" s="72" customFormat="1" ht="13" x14ac:dyDescent="0.35">
      <c r="A36" s="13">
        <f>H8</f>
        <v>22</v>
      </c>
      <c r="B36" s="15">
        <v>98</v>
      </c>
      <c r="C36" s="77">
        <f t="shared" si="6"/>
        <v>246.82769999999999</v>
      </c>
      <c r="D36" s="77">
        <f t="shared" si="7"/>
        <v>69.147053639999996</v>
      </c>
      <c r="E36" s="77">
        <f t="shared" si="8"/>
        <v>15.07170861</v>
      </c>
      <c r="F36" s="77">
        <f t="shared" si="9"/>
        <v>52.586321759999997</v>
      </c>
      <c r="G36" s="77">
        <f t="shared" si="10"/>
        <v>0.36320759999999996</v>
      </c>
      <c r="H36" s="77">
        <f t="shared" si="10"/>
        <v>2.7368459999999999</v>
      </c>
      <c r="I36" s="77">
        <f t="shared" si="10"/>
        <v>0.63177660000000002</v>
      </c>
      <c r="J36" s="77">
        <f t="shared" si="10"/>
        <v>6.9060600000000012E-3</v>
      </c>
      <c r="K36" s="77">
        <f t="shared" si="10"/>
        <v>5.1156000000000005E-3</v>
      </c>
      <c r="L36" s="77">
        <f t="shared" si="10"/>
        <v>0.68037480000000006</v>
      </c>
      <c r="M36" s="77">
        <f t="shared" si="10"/>
        <v>0.58062060000000004</v>
      </c>
      <c r="N36" s="77">
        <f t="shared" si="10"/>
        <v>86.709420000000009</v>
      </c>
      <c r="O36" s="77">
        <f t="shared" si="10"/>
        <v>10359.09</v>
      </c>
      <c r="P36" s="77">
        <f t="shared" si="10"/>
        <v>0</v>
      </c>
      <c r="Q36" s="77">
        <f t="shared" si="11"/>
        <v>83.767950000000013</v>
      </c>
      <c r="R36" s="77">
        <f t="shared" si="12"/>
        <v>0</v>
      </c>
      <c r="S36" s="77">
        <f t="shared" si="12"/>
        <v>0.4348260000000001</v>
      </c>
      <c r="T36" s="77">
        <f t="shared" si="12"/>
        <v>0</v>
      </c>
      <c r="U36" s="77">
        <f t="shared" si="12"/>
        <v>0</v>
      </c>
      <c r="AB36" s="59"/>
      <c r="AC36" s="59"/>
      <c r="AD36" s="59"/>
      <c r="AE36" s="59"/>
      <c r="AF36" s="59"/>
      <c r="AG36" s="59"/>
      <c r="AH36" s="59"/>
      <c r="AI36" s="59"/>
    </row>
    <row r="37" spans="1:35" s="72" customFormat="1" ht="13" x14ac:dyDescent="0.35">
      <c r="A37" s="13">
        <f>I8</f>
        <v>23</v>
      </c>
      <c r="B37" s="15">
        <v>98</v>
      </c>
      <c r="C37" s="77">
        <f t="shared" si="6"/>
        <v>246.82769999999999</v>
      </c>
      <c r="D37" s="77">
        <f t="shared" si="7"/>
        <v>69.147053639999996</v>
      </c>
      <c r="E37" s="77">
        <f t="shared" si="8"/>
        <v>15.07170861</v>
      </c>
      <c r="F37" s="77">
        <f t="shared" si="9"/>
        <v>52.586321759999997</v>
      </c>
      <c r="G37" s="77">
        <f t="shared" si="10"/>
        <v>0.36320759999999996</v>
      </c>
      <c r="H37" s="77">
        <f t="shared" si="10"/>
        <v>2.7368459999999999</v>
      </c>
      <c r="I37" s="77">
        <f t="shared" si="10"/>
        <v>0.63177660000000002</v>
      </c>
      <c r="J37" s="77">
        <f t="shared" si="10"/>
        <v>6.9060600000000012E-3</v>
      </c>
      <c r="K37" s="77">
        <f t="shared" si="10"/>
        <v>5.1156000000000005E-3</v>
      </c>
      <c r="L37" s="77">
        <f t="shared" si="10"/>
        <v>0.68037480000000006</v>
      </c>
      <c r="M37" s="77">
        <f t="shared" si="10"/>
        <v>0.58062060000000004</v>
      </c>
      <c r="N37" s="77">
        <f t="shared" si="10"/>
        <v>86.709420000000009</v>
      </c>
      <c r="O37" s="77">
        <f t="shared" si="10"/>
        <v>10359.09</v>
      </c>
      <c r="P37" s="77">
        <f t="shared" si="10"/>
        <v>0</v>
      </c>
      <c r="Q37" s="77">
        <f t="shared" si="11"/>
        <v>83.767950000000013</v>
      </c>
      <c r="R37" s="77">
        <f t="shared" si="12"/>
        <v>0</v>
      </c>
      <c r="S37" s="77">
        <f t="shared" si="12"/>
        <v>0.4348260000000001</v>
      </c>
      <c r="T37" s="77">
        <f t="shared" si="12"/>
        <v>0</v>
      </c>
      <c r="U37" s="77">
        <f t="shared" si="12"/>
        <v>0</v>
      </c>
      <c r="AB37" s="59"/>
      <c r="AC37" s="59"/>
      <c r="AD37" s="59"/>
      <c r="AE37" s="59"/>
      <c r="AF37" s="59"/>
      <c r="AG37" s="59"/>
      <c r="AH37" s="59"/>
      <c r="AI37" s="59"/>
    </row>
    <row r="38" spans="1:35" s="72" customFormat="1" ht="13" x14ac:dyDescent="0.35">
      <c r="A38" s="13" t="str">
        <f>J8</f>
        <v>T1</v>
      </c>
      <c r="B38" s="15">
        <v>98</v>
      </c>
      <c r="C38" s="77">
        <f t="shared" si="6"/>
        <v>246.82769999999999</v>
      </c>
      <c r="D38" s="77">
        <f t="shared" si="7"/>
        <v>69.147053639999996</v>
      </c>
      <c r="E38" s="77">
        <f t="shared" si="8"/>
        <v>15.07170861</v>
      </c>
      <c r="F38" s="77">
        <f t="shared" si="9"/>
        <v>52.586321759999997</v>
      </c>
      <c r="G38" s="77">
        <f t="shared" si="10"/>
        <v>0.36320759999999996</v>
      </c>
      <c r="H38" s="77">
        <f t="shared" si="10"/>
        <v>2.7368459999999999</v>
      </c>
      <c r="I38" s="77">
        <f t="shared" si="10"/>
        <v>0.63177660000000002</v>
      </c>
      <c r="J38" s="77">
        <f t="shared" si="10"/>
        <v>6.9060600000000012E-3</v>
      </c>
      <c r="K38" s="77">
        <f t="shared" si="10"/>
        <v>5.1156000000000005E-3</v>
      </c>
      <c r="L38" s="77">
        <f t="shared" si="10"/>
        <v>0.68037480000000006</v>
      </c>
      <c r="M38" s="77">
        <f t="shared" si="10"/>
        <v>0.58062060000000004</v>
      </c>
      <c r="N38" s="77">
        <f t="shared" si="10"/>
        <v>86.709420000000009</v>
      </c>
      <c r="O38" s="77">
        <f t="shared" si="10"/>
        <v>10359.09</v>
      </c>
      <c r="P38" s="77">
        <f t="shared" si="10"/>
        <v>0</v>
      </c>
      <c r="Q38" s="77">
        <f t="shared" si="11"/>
        <v>83.767950000000013</v>
      </c>
      <c r="R38" s="77">
        <f t="shared" si="12"/>
        <v>0</v>
      </c>
      <c r="S38" s="77">
        <f t="shared" si="12"/>
        <v>0.4348260000000001</v>
      </c>
      <c r="T38" s="77">
        <f t="shared" si="12"/>
        <v>0</v>
      </c>
      <c r="U38" s="77">
        <f t="shared" si="12"/>
        <v>0</v>
      </c>
      <c r="AB38" s="59"/>
      <c r="AC38" s="59"/>
      <c r="AD38" s="59"/>
      <c r="AE38" s="59"/>
      <c r="AF38" s="59"/>
      <c r="AG38" s="59"/>
      <c r="AH38" s="59"/>
      <c r="AI38" s="59"/>
    </row>
    <row r="39" spans="1:35" s="72" customFormat="1" ht="13" x14ac:dyDescent="0.35">
      <c r="A39" s="13" t="str">
        <f>K8</f>
        <v>T2</v>
      </c>
      <c r="B39" s="15">
        <v>98</v>
      </c>
      <c r="C39" s="77">
        <f t="shared" si="6"/>
        <v>246.82769999999999</v>
      </c>
      <c r="D39" s="77">
        <f t="shared" si="7"/>
        <v>69.147053639999996</v>
      </c>
      <c r="E39" s="77">
        <f t="shared" si="8"/>
        <v>15.07170861</v>
      </c>
      <c r="F39" s="77">
        <f t="shared" si="9"/>
        <v>52.586321759999997</v>
      </c>
      <c r="G39" s="77">
        <f t="shared" si="10"/>
        <v>0.36320759999999996</v>
      </c>
      <c r="H39" s="77">
        <f t="shared" si="10"/>
        <v>2.7368459999999999</v>
      </c>
      <c r="I39" s="77">
        <f t="shared" si="10"/>
        <v>0.63177660000000002</v>
      </c>
      <c r="J39" s="77">
        <f t="shared" si="10"/>
        <v>6.9060600000000012E-3</v>
      </c>
      <c r="K39" s="77">
        <f t="shared" si="10"/>
        <v>5.1156000000000005E-3</v>
      </c>
      <c r="L39" s="77">
        <f t="shared" si="10"/>
        <v>0.68037480000000006</v>
      </c>
      <c r="M39" s="77">
        <f t="shared" si="10"/>
        <v>0.58062060000000004</v>
      </c>
      <c r="N39" s="77">
        <f t="shared" si="10"/>
        <v>86.709420000000009</v>
      </c>
      <c r="O39" s="77">
        <f t="shared" si="10"/>
        <v>10359.09</v>
      </c>
      <c r="P39" s="77">
        <f t="shared" si="10"/>
        <v>0</v>
      </c>
      <c r="Q39" s="77">
        <f t="shared" si="11"/>
        <v>83.767950000000013</v>
      </c>
      <c r="R39" s="77">
        <f t="shared" si="12"/>
        <v>0</v>
      </c>
      <c r="S39" s="77">
        <f t="shared" si="12"/>
        <v>0.4348260000000001</v>
      </c>
      <c r="T39" s="77">
        <f t="shared" si="12"/>
        <v>0</v>
      </c>
      <c r="U39" s="77">
        <f t="shared" si="12"/>
        <v>0</v>
      </c>
      <c r="AB39" s="59"/>
      <c r="AC39" s="59"/>
      <c r="AD39" s="59"/>
      <c r="AE39" s="59"/>
      <c r="AF39" s="59"/>
      <c r="AG39" s="59"/>
      <c r="AH39" s="59"/>
      <c r="AI39" s="59"/>
    </row>
    <row r="40" spans="1:35" s="72" customFormat="1" ht="13" x14ac:dyDescent="0.35">
      <c r="A40" s="13" t="str">
        <f>L8</f>
        <v>T5</v>
      </c>
      <c r="B40" s="15">
        <v>98</v>
      </c>
      <c r="C40" s="77">
        <f t="shared" si="6"/>
        <v>246.82769999999999</v>
      </c>
      <c r="D40" s="77">
        <f t="shared" si="7"/>
        <v>69.147053639999996</v>
      </c>
      <c r="E40" s="77">
        <f t="shared" si="8"/>
        <v>15.07170861</v>
      </c>
      <c r="F40" s="77">
        <f t="shared" si="9"/>
        <v>52.586321759999997</v>
      </c>
      <c r="G40" s="77">
        <f t="shared" si="10"/>
        <v>0.36320759999999996</v>
      </c>
      <c r="H40" s="77">
        <f t="shared" si="10"/>
        <v>2.7368459999999999</v>
      </c>
      <c r="I40" s="77">
        <f t="shared" si="10"/>
        <v>0.63177660000000002</v>
      </c>
      <c r="J40" s="77">
        <f t="shared" si="10"/>
        <v>6.9060600000000012E-3</v>
      </c>
      <c r="K40" s="77">
        <f t="shared" si="10"/>
        <v>5.1156000000000005E-3</v>
      </c>
      <c r="L40" s="77">
        <f t="shared" si="10"/>
        <v>0.68037480000000006</v>
      </c>
      <c r="M40" s="77">
        <f t="shared" si="10"/>
        <v>0.58062060000000004</v>
      </c>
      <c r="N40" s="77">
        <f t="shared" si="10"/>
        <v>86.709420000000009</v>
      </c>
      <c r="O40" s="77">
        <f t="shared" si="10"/>
        <v>10359.09</v>
      </c>
      <c r="P40" s="77">
        <f t="shared" si="10"/>
        <v>0</v>
      </c>
      <c r="Q40" s="77">
        <f t="shared" si="11"/>
        <v>83.767950000000013</v>
      </c>
      <c r="R40" s="77">
        <f t="shared" si="12"/>
        <v>0</v>
      </c>
      <c r="S40" s="77">
        <f t="shared" si="12"/>
        <v>0.4348260000000001</v>
      </c>
      <c r="T40" s="77">
        <f t="shared" si="12"/>
        <v>0</v>
      </c>
      <c r="U40" s="77">
        <f t="shared" si="12"/>
        <v>0</v>
      </c>
      <c r="AB40" s="59"/>
      <c r="AC40" s="59"/>
      <c r="AD40" s="59"/>
      <c r="AE40" s="59"/>
      <c r="AF40" s="59"/>
      <c r="AG40" s="59"/>
      <c r="AH40" s="59"/>
      <c r="AI40" s="59"/>
    </row>
    <row r="41" spans="1:35" s="72" customFormat="1" ht="13" x14ac:dyDescent="0.35">
      <c r="A41" s="13" t="str">
        <f>M8</f>
        <v>T6</v>
      </c>
      <c r="B41" s="15">
        <v>98</v>
      </c>
      <c r="C41" s="77">
        <f t="shared" si="6"/>
        <v>246.82769999999999</v>
      </c>
      <c r="D41" s="77">
        <f t="shared" si="7"/>
        <v>69.147053639999996</v>
      </c>
      <c r="E41" s="77">
        <f t="shared" si="8"/>
        <v>15.07170861</v>
      </c>
      <c r="F41" s="77">
        <f t="shared" si="9"/>
        <v>52.586321759999997</v>
      </c>
      <c r="G41" s="77">
        <f t="shared" si="10"/>
        <v>0.36320759999999996</v>
      </c>
      <c r="H41" s="77">
        <f t="shared" si="10"/>
        <v>2.7368459999999999</v>
      </c>
      <c r="I41" s="77">
        <f t="shared" si="10"/>
        <v>0.63177660000000002</v>
      </c>
      <c r="J41" s="77">
        <f t="shared" si="10"/>
        <v>6.9060600000000012E-3</v>
      </c>
      <c r="K41" s="77">
        <f t="shared" si="10"/>
        <v>5.1156000000000005E-3</v>
      </c>
      <c r="L41" s="77">
        <f t="shared" si="10"/>
        <v>0.68037480000000006</v>
      </c>
      <c r="M41" s="77">
        <f t="shared" si="10"/>
        <v>0.58062060000000004</v>
      </c>
      <c r="N41" s="77">
        <f t="shared" si="10"/>
        <v>86.709420000000009</v>
      </c>
      <c r="O41" s="77">
        <f t="shared" si="10"/>
        <v>10359.09</v>
      </c>
      <c r="P41" s="77">
        <f t="shared" si="10"/>
        <v>0</v>
      </c>
      <c r="Q41" s="77">
        <f t="shared" si="11"/>
        <v>83.767950000000013</v>
      </c>
      <c r="R41" s="77">
        <f t="shared" si="12"/>
        <v>0</v>
      </c>
      <c r="S41" s="77">
        <f t="shared" si="12"/>
        <v>0.4348260000000001</v>
      </c>
      <c r="T41" s="77">
        <f t="shared" si="12"/>
        <v>0</v>
      </c>
      <c r="U41" s="77">
        <f t="shared" si="12"/>
        <v>0</v>
      </c>
      <c r="AB41" s="59"/>
      <c r="AC41" s="59"/>
      <c r="AD41" s="59"/>
      <c r="AE41" s="59"/>
      <c r="AF41" s="59"/>
      <c r="AG41" s="59"/>
      <c r="AH41" s="59"/>
      <c r="AI41" s="59"/>
    </row>
    <row r="42" spans="1:35" s="72" customFormat="1" ht="13" x14ac:dyDescent="0.35">
      <c r="A42" s="13" t="str">
        <f>N8</f>
        <v>T8</v>
      </c>
      <c r="B42" s="15">
        <v>98</v>
      </c>
      <c r="C42" s="77">
        <f t="shared" si="6"/>
        <v>246.82769999999999</v>
      </c>
      <c r="D42" s="77">
        <f t="shared" si="7"/>
        <v>69.147053639999996</v>
      </c>
      <c r="E42" s="77">
        <f t="shared" si="8"/>
        <v>15.07170861</v>
      </c>
      <c r="F42" s="77">
        <f t="shared" si="9"/>
        <v>52.586321759999997</v>
      </c>
      <c r="G42" s="77">
        <f t="shared" si="10"/>
        <v>0.36320759999999996</v>
      </c>
      <c r="H42" s="77">
        <f t="shared" si="10"/>
        <v>2.7368459999999999</v>
      </c>
      <c r="I42" s="77">
        <f t="shared" si="10"/>
        <v>0.63177660000000002</v>
      </c>
      <c r="J42" s="77">
        <f t="shared" si="10"/>
        <v>6.9060600000000012E-3</v>
      </c>
      <c r="K42" s="77">
        <f t="shared" si="10"/>
        <v>5.1156000000000005E-3</v>
      </c>
      <c r="L42" s="77">
        <f t="shared" si="10"/>
        <v>0.68037480000000006</v>
      </c>
      <c r="M42" s="77">
        <f t="shared" si="10"/>
        <v>0.58062060000000004</v>
      </c>
      <c r="N42" s="77">
        <f t="shared" si="10"/>
        <v>86.709420000000009</v>
      </c>
      <c r="O42" s="77">
        <f t="shared" si="10"/>
        <v>10359.09</v>
      </c>
      <c r="P42" s="77">
        <f t="shared" si="10"/>
        <v>0</v>
      </c>
      <c r="Q42" s="77">
        <f t="shared" si="11"/>
        <v>83.767950000000013</v>
      </c>
      <c r="R42" s="77">
        <f t="shared" si="12"/>
        <v>0</v>
      </c>
      <c r="S42" s="77">
        <f t="shared" si="12"/>
        <v>0.4348260000000001</v>
      </c>
      <c r="T42" s="77">
        <f t="shared" si="12"/>
        <v>0</v>
      </c>
      <c r="U42" s="77">
        <f t="shared" si="12"/>
        <v>0</v>
      </c>
      <c r="AB42" s="59"/>
      <c r="AC42" s="59"/>
      <c r="AD42" s="59"/>
      <c r="AE42" s="59"/>
      <c r="AF42" s="59"/>
      <c r="AG42" s="59"/>
      <c r="AH42" s="59"/>
      <c r="AI42" s="59"/>
    </row>
    <row r="43" spans="1:35" s="72" customFormat="1" ht="13" x14ac:dyDescent="0.35">
      <c r="A43" s="13" t="str">
        <f>O8</f>
        <v>T9</v>
      </c>
      <c r="B43" s="15">
        <v>98</v>
      </c>
      <c r="C43" s="77">
        <f t="shared" si="6"/>
        <v>246.82769999999999</v>
      </c>
      <c r="D43" s="77">
        <f t="shared" si="7"/>
        <v>69.147053639999996</v>
      </c>
      <c r="E43" s="77">
        <f t="shared" si="8"/>
        <v>15.07170861</v>
      </c>
      <c r="F43" s="77">
        <f t="shared" si="9"/>
        <v>52.586321759999997</v>
      </c>
      <c r="G43" s="77">
        <f t="shared" si="10"/>
        <v>0.36320759999999996</v>
      </c>
      <c r="H43" s="77">
        <f t="shared" si="10"/>
        <v>2.7368459999999999</v>
      </c>
      <c r="I43" s="77">
        <f t="shared" si="10"/>
        <v>0.63177660000000002</v>
      </c>
      <c r="J43" s="77">
        <f t="shared" si="10"/>
        <v>6.9060600000000012E-3</v>
      </c>
      <c r="K43" s="77">
        <f t="shared" si="10"/>
        <v>5.1156000000000005E-3</v>
      </c>
      <c r="L43" s="77">
        <f t="shared" si="10"/>
        <v>0.68037480000000006</v>
      </c>
      <c r="M43" s="77">
        <f t="shared" si="10"/>
        <v>0.58062060000000004</v>
      </c>
      <c r="N43" s="77">
        <f t="shared" si="10"/>
        <v>86.709420000000009</v>
      </c>
      <c r="O43" s="77">
        <f t="shared" si="10"/>
        <v>10359.09</v>
      </c>
      <c r="P43" s="77">
        <f t="shared" si="10"/>
        <v>0</v>
      </c>
      <c r="Q43" s="77">
        <f t="shared" si="11"/>
        <v>83.767950000000013</v>
      </c>
      <c r="R43" s="77">
        <f t="shared" si="12"/>
        <v>0</v>
      </c>
      <c r="S43" s="77">
        <f t="shared" si="12"/>
        <v>0.4348260000000001</v>
      </c>
      <c r="T43" s="77">
        <f t="shared" si="12"/>
        <v>0</v>
      </c>
      <c r="U43" s="77">
        <f t="shared" si="12"/>
        <v>0</v>
      </c>
      <c r="AB43" s="59"/>
      <c r="AC43" s="59"/>
      <c r="AD43" s="59"/>
      <c r="AE43" s="59"/>
      <c r="AF43" s="59"/>
      <c r="AG43" s="59"/>
      <c r="AH43" s="59"/>
      <c r="AI43" s="59"/>
    </row>
    <row r="44" spans="1:35" s="72" customFormat="1" ht="13" x14ac:dyDescent="0.35">
      <c r="A44" s="13" t="str">
        <f>P8</f>
        <v>T10</v>
      </c>
      <c r="B44" s="15">
        <v>98</v>
      </c>
      <c r="C44" s="77">
        <f t="shared" si="6"/>
        <v>246.82769999999999</v>
      </c>
      <c r="D44" s="77">
        <f t="shared" si="7"/>
        <v>69.147053639999996</v>
      </c>
      <c r="E44" s="77">
        <f t="shared" si="8"/>
        <v>15.07170861</v>
      </c>
      <c r="F44" s="77">
        <f t="shared" si="9"/>
        <v>52.586321759999997</v>
      </c>
      <c r="G44" s="77">
        <f t="shared" si="10"/>
        <v>0.36320759999999996</v>
      </c>
      <c r="H44" s="77">
        <f t="shared" si="10"/>
        <v>2.7368459999999999</v>
      </c>
      <c r="I44" s="77">
        <f t="shared" si="10"/>
        <v>0.63177660000000002</v>
      </c>
      <c r="J44" s="77">
        <f t="shared" si="10"/>
        <v>6.9060600000000012E-3</v>
      </c>
      <c r="K44" s="77">
        <f t="shared" si="10"/>
        <v>5.1156000000000005E-3</v>
      </c>
      <c r="L44" s="77">
        <f t="shared" si="10"/>
        <v>0.68037480000000006</v>
      </c>
      <c r="M44" s="77">
        <f t="shared" si="10"/>
        <v>0.58062060000000004</v>
      </c>
      <c r="N44" s="77">
        <f t="shared" si="10"/>
        <v>86.709420000000009</v>
      </c>
      <c r="O44" s="77">
        <f t="shared" si="10"/>
        <v>10359.09</v>
      </c>
      <c r="P44" s="77">
        <f t="shared" si="10"/>
        <v>0</v>
      </c>
      <c r="Q44" s="77">
        <f t="shared" si="11"/>
        <v>83.767950000000013</v>
      </c>
      <c r="R44" s="77">
        <f t="shared" si="12"/>
        <v>0</v>
      </c>
      <c r="S44" s="77">
        <f t="shared" si="12"/>
        <v>0.4348260000000001</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17</v>
      </c>
      <c r="C57" s="8">
        <f t="shared" ref="C57:U57" si="13">D8</f>
        <v>18</v>
      </c>
      <c r="D57" s="8">
        <f t="shared" si="13"/>
        <v>19</v>
      </c>
      <c r="E57" s="8">
        <f t="shared" si="13"/>
        <v>20</v>
      </c>
      <c r="F57" s="8">
        <f t="shared" si="13"/>
        <v>21</v>
      </c>
      <c r="G57" s="8">
        <f t="shared" si="13"/>
        <v>22</v>
      </c>
      <c r="H57" s="8">
        <f t="shared" si="13"/>
        <v>23</v>
      </c>
      <c r="I57" s="8" t="str">
        <f t="shared" si="13"/>
        <v>T1</v>
      </c>
      <c r="J57" s="8" t="str">
        <f t="shared" si="13"/>
        <v>T2</v>
      </c>
      <c r="K57" s="8" t="str">
        <f t="shared" si="13"/>
        <v>T5</v>
      </c>
      <c r="L57" s="8" t="str">
        <f t="shared" si="13"/>
        <v>T6</v>
      </c>
      <c r="M57" s="8" t="str">
        <f t="shared" si="13"/>
        <v>T8</v>
      </c>
      <c r="N57" s="8" t="str">
        <f t="shared" si="13"/>
        <v>T9</v>
      </c>
      <c r="O57" s="8" t="str">
        <f t="shared" si="13"/>
        <v>T10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5.5</v>
      </c>
      <c r="C60" s="76">
        <f t="shared" ref="C60:U60" si="14">D10</f>
        <v>5.6</v>
      </c>
      <c r="D60" s="76">
        <f t="shared" si="14"/>
        <v>5.6</v>
      </c>
      <c r="E60" s="76">
        <f t="shared" si="14"/>
        <v>5.4</v>
      </c>
      <c r="F60" s="76">
        <f t="shared" si="14"/>
        <v>5.4</v>
      </c>
      <c r="G60" s="76">
        <f t="shared" si="14"/>
        <v>5.3</v>
      </c>
      <c r="H60" s="76">
        <f t="shared" si="14"/>
        <v>5.7</v>
      </c>
      <c r="I60" s="76">
        <f t="shared" si="14"/>
        <v>6.1</v>
      </c>
      <c r="J60" s="76">
        <f t="shared" si="14"/>
        <v>5.9</v>
      </c>
      <c r="K60" s="76">
        <f t="shared" si="14"/>
        <v>6.1</v>
      </c>
      <c r="L60" s="76">
        <f t="shared" si="14"/>
        <v>6.2</v>
      </c>
      <c r="M60" s="76">
        <f t="shared" si="14"/>
        <v>6</v>
      </c>
      <c r="N60" s="76">
        <f t="shared" si="14"/>
        <v>5.8</v>
      </c>
      <c r="O60" s="76">
        <f t="shared" si="14"/>
        <v>5.9</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98</v>
      </c>
      <c r="C62" s="77">
        <f>B32</f>
        <v>98</v>
      </c>
      <c r="D62" s="77">
        <f>B33</f>
        <v>98</v>
      </c>
      <c r="E62" s="77">
        <f>B34</f>
        <v>98</v>
      </c>
      <c r="F62" s="77">
        <f>B35</f>
        <v>98</v>
      </c>
      <c r="G62" s="77">
        <f>B36</f>
        <v>98</v>
      </c>
      <c r="H62" s="77">
        <f>B37</f>
        <v>98</v>
      </c>
      <c r="I62" s="77">
        <f>B38</f>
        <v>98</v>
      </c>
      <c r="J62" s="77">
        <f>B39</f>
        <v>98</v>
      </c>
      <c r="K62" s="77">
        <f>B40</f>
        <v>98</v>
      </c>
      <c r="L62" s="77">
        <f>B41</f>
        <v>98</v>
      </c>
      <c r="M62" s="77">
        <f>B42</f>
        <v>98</v>
      </c>
      <c r="N62" s="77">
        <f>B43</f>
        <v>98</v>
      </c>
      <c r="O62" s="77">
        <f>B44</f>
        <v>98</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4.2000000000000011</v>
      </c>
      <c r="C64" s="77">
        <f t="shared" ref="C64:U64" si="17">(C59-C60)*C61</f>
        <v>3.6000000000000032</v>
      </c>
      <c r="D64" s="77">
        <f t="shared" si="17"/>
        <v>3.6000000000000032</v>
      </c>
      <c r="E64" s="77">
        <f t="shared" si="17"/>
        <v>4.7999999999999989</v>
      </c>
      <c r="F64" s="77">
        <f t="shared" si="17"/>
        <v>4.7999999999999989</v>
      </c>
      <c r="G64" s="77">
        <f t="shared" si="17"/>
        <v>5.4000000000000021</v>
      </c>
      <c r="H64" s="77">
        <f t="shared" si="17"/>
        <v>3</v>
      </c>
      <c r="I64" s="77">
        <f t="shared" si="17"/>
        <v>0.6000000000000032</v>
      </c>
      <c r="J64" s="77">
        <f t="shared" si="17"/>
        <v>1.7999999999999989</v>
      </c>
      <c r="K64" s="77">
        <f t="shared" si="17"/>
        <v>0.6000000000000032</v>
      </c>
      <c r="L64" s="77">
        <f t="shared" si="17"/>
        <v>0</v>
      </c>
      <c r="M64" s="77">
        <f t="shared" si="17"/>
        <v>1.2000000000000011</v>
      </c>
      <c r="N64" s="77">
        <f t="shared" si="17"/>
        <v>2.4000000000000021</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-4.2000000000000011</v>
      </c>
      <c r="C65" s="77">
        <f t="shared" ref="C65:U65" si="18">C63-C64</f>
        <v>-3.6000000000000032</v>
      </c>
      <c r="D65" s="77">
        <f t="shared" si="18"/>
        <v>-3.6000000000000032</v>
      </c>
      <c r="E65" s="77">
        <f t="shared" si="18"/>
        <v>-4.7999999999999989</v>
      </c>
      <c r="F65" s="77">
        <f t="shared" si="18"/>
        <v>-4.7999999999999989</v>
      </c>
      <c r="G65" s="77">
        <f t="shared" si="18"/>
        <v>-5.4000000000000021</v>
      </c>
      <c r="H65" s="77">
        <f t="shared" si="18"/>
        <v>-3</v>
      </c>
      <c r="I65" s="77">
        <f t="shared" si="18"/>
        <v>-0.6000000000000032</v>
      </c>
      <c r="J65" s="77">
        <f t="shared" si="18"/>
        <v>-1.7999999999999989</v>
      </c>
      <c r="K65" s="77">
        <f t="shared" si="18"/>
        <v>-0.6000000000000032</v>
      </c>
      <c r="L65" s="77">
        <f t="shared" si="18"/>
        <v>0</v>
      </c>
      <c r="M65" s="77">
        <f t="shared" si="18"/>
        <v>-1.2000000000000011</v>
      </c>
      <c r="N65" s="77">
        <f t="shared" si="18"/>
        <v>-2.4000000000000021</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lessThan">
      <formula>5</formula>
    </cfRule>
  </conditionalFormatting>
  <conditionalFormatting sqref="I2">
    <cfRule type="cellIs" dxfId="144" priority="10" operator="greaterThan">
      <formula>5000.1</formula>
    </cfRule>
  </conditionalFormatting>
  <conditionalFormatting sqref="I3">
    <cfRule type="cellIs" dxfId="143" priority="9" operator="greaterThan">
      <formula>4.1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7" zoomScale="66" zoomScaleNormal="66" workbookViewId="0">
      <selection activeCell="H39" sqref="H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f>'WTW Sludge cake (court farm)'!C1:D1</f>
        <v>15750</v>
      </c>
      <c r="D1" s="142"/>
      <c r="E1" s="93" t="s">
        <v>45</v>
      </c>
      <c r="F1" s="39">
        <f>'WTW Sludge cake (court farm)'!F1</f>
        <v>43.14</v>
      </c>
      <c r="G1" s="123" t="s">
        <v>43</v>
      </c>
      <c r="H1" s="124"/>
      <c r="I1" s="96">
        <v>6.5</v>
      </c>
      <c r="J1" s="127" t="s">
        <v>154</v>
      </c>
      <c r="K1" s="127"/>
      <c r="L1" s="97">
        <v>39</v>
      </c>
      <c r="AB1" s="18"/>
      <c r="AC1" s="18"/>
      <c r="AD1" s="30" t="s">
        <v>127</v>
      </c>
      <c r="AE1" s="17"/>
      <c r="AF1" s="17"/>
      <c r="AG1" s="18"/>
      <c r="AH1" s="18"/>
      <c r="AI1" s="40" t="s">
        <v>79</v>
      </c>
      <c r="AJ1" s="41" t="s">
        <v>94</v>
      </c>
      <c r="AK1" s="42" t="s">
        <v>95</v>
      </c>
      <c r="AL1" s="43" t="s">
        <v>126</v>
      </c>
      <c r="AM1" s="43" t="s">
        <v>132</v>
      </c>
      <c r="AN1" s="43" t="s">
        <v>112</v>
      </c>
    </row>
    <row r="2" spans="1:41" ht="13" x14ac:dyDescent="0.3">
      <c r="A2" s="127" t="s">
        <v>87</v>
      </c>
      <c r="B2" s="127"/>
      <c r="C2" s="143" t="str">
        <f>'WTW Sludge cake (court farm)'!C2:D2</f>
        <v>EPR/GP3792SK</v>
      </c>
      <c r="D2" s="144"/>
      <c r="E2" s="93" t="s">
        <v>109</v>
      </c>
      <c r="F2" s="96" t="s">
        <v>164</v>
      </c>
      <c r="G2" s="125" t="s">
        <v>110</v>
      </c>
      <c r="H2" s="126"/>
      <c r="I2" s="96"/>
      <c r="J2" s="127" t="s">
        <v>159</v>
      </c>
      <c r="K2" s="127"/>
      <c r="L2" s="97">
        <v>1.0900000000000001</v>
      </c>
      <c r="AB2" s="30" t="s">
        <v>56</v>
      </c>
      <c r="AC2" s="17"/>
      <c r="AD2" s="30" t="s">
        <v>70</v>
      </c>
      <c r="AE2" s="17"/>
      <c r="AF2" s="17"/>
      <c r="AG2" s="44" t="s">
        <v>76</v>
      </c>
      <c r="AH2" s="18"/>
      <c r="AI2" s="45" t="s">
        <v>127</v>
      </c>
      <c r="AJ2" s="46">
        <v>0</v>
      </c>
      <c r="AK2" s="47">
        <v>0</v>
      </c>
      <c r="AL2" s="10">
        <v>0</v>
      </c>
      <c r="AM2" s="11">
        <v>0</v>
      </c>
      <c r="AN2" s="11">
        <v>0</v>
      </c>
    </row>
    <row r="3" spans="1:41" ht="13" x14ac:dyDescent="0.25">
      <c r="A3" s="123" t="s">
        <v>42</v>
      </c>
      <c r="B3" s="124"/>
      <c r="C3" s="143" t="str">
        <f>'WTW Sludge cake (court farm)'!C3:D3</f>
        <v>Mr Richard Evans</v>
      </c>
      <c r="D3" s="144"/>
      <c r="E3" s="93" t="s">
        <v>108</v>
      </c>
      <c r="F3" s="31" t="s">
        <v>104</v>
      </c>
      <c r="G3" s="123" t="s">
        <v>111</v>
      </c>
      <c r="H3" s="124"/>
      <c r="I3" s="96"/>
      <c r="J3" s="123" t="s">
        <v>155</v>
      </c>
      <c r="K3" s="124"/>
      <c r="L3" s="97">
        <f>(L1/(L2*10000))*100</f>
        <v>0.35779816513761464</v>
      </c>
      <c r="AB3" s="30" t="s">
        <v>57</v>
      </c>
      <c r="AC3" s="17"/>
      <c r="AD3" s="30" t="s">
        <v>71</v>
      </c>
      <c r="AE3" s="17"/>
      <c r="AF3" s="17"/>
      <c r="AG3" s="44" t="s">
        <v>77</v>
      </c>
      <c r="AH3" s="18"/>
      <c r="AI3" s="48" t="s">
        <v>114</v>
      </c>
      <c r="AJ3" s="49">
        <v>1.7</v>
      </c>
      <c r="AK3" s="50">
        <v>6</v>
      </c>
      <c r="AL3" s="51">
        <v>1</v>
      </c>
      <c r="AM3" s="11">
        <v>6.2</v>
      </c>
      <c r="AN3" s="11" t="s">
        <v>113</v>
      </c>
    </row>
    <row r="4" spans="1:41" ht="13" x14ac:dyDescent="0.25">
      <c r="A4" s="127" t="s">
        <v>0</v>
      </c>
      <c r="B4" s="127"/>
      <c r="C4" s="141" t="str">
        <f>'WTW Sludge cake (court farm)'!C4:D4</f>
        <v>Creigydd Farm,Ponthir, Carleon,NP18 1HU</v>
      </c>
      <c r="D4" s="142"/>
      <c r="E4" s="94" t="s">
        <v>1</v>
      </c>
      <c r="F4" s="118" t="s">
        <v>165</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7" t="s">
        <v>47</v>
      </c>
      <c r="B5" s="127"/>
      <c r="C5" s="141" t="str">
        <f>'WTW Sludge cake (court farm)'!C5:D5</f>
        <v>Owen Clee</v>
      </c>
      <c r="D5" s="142"/>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7" t="s">
        <v>2</v>
      </c>
      <c r="B8" s="127"/>
      <c r="C8" s="60">
        <f>'WTW Sludge cake (court farm)'!C8</f>
        <v>17</v>
      </c>
      <c r="D8" s="60">
        <f>'WTW Sludge cake (court farm)'!D8</f>
        <v>18</v>
      </c>
      <c r="E8" s="60">
        <f>'WTW Sludge cake (court farm)'!E8</f>
        <v>19</v>
      </c>
      <c r="F8" s="60">
        <f>'WTW Sludge cake (court farm)'!F8</f>
        <v>20</v>
      </c>
      <c r="G8" s="60">
        <f>'WTW Sludge cake (court farm)'!G8</f>
        <v>21</v>
      </c>
      <c r="H8" s="60">
        <f>'WTW Sludge cake (court farm)'!H8</f>
        <v>22</v>
      </c>
      <c r="I8" s="60">
        <f>'WTW Sludge cake (court farm)'!I8</f>
        <v>23</v>
      </c>
      <c r="J8" s="60" t="str">
        <f>'WTW Sludge cake (court farm)'!J8</f>
        <v>T1</v>
      </c>
      <c r="K8" s="60" t="str">
        <f>'WTW Sludge cake (court farm)'!K8</f>
        <v>T2</v>
      </c>
      <c r="L8" s="60" t="str">
        <f>'WTW Sludge cake (court farm)'!L8</f>
        <v>T5</v>
      </c>
      <c r="M8" s="60" t="str">
        <f>'WTW Sludge cake (court farm)'!M8</f>
        <v>T6</v>
      </c>
      <c r="N8" s="60" t="str">
        <f>'WTW Sludge cake (court farm)'!N8</f>
        <v>T8</v>
      </c>
      <c r="O8" s="60" t="str">
        <f>'WTW Sludge cake (court farm)'!O8</f>
        <v>T9</v>
      </c>
      <c r="P8" s="60" t="str">
        <f>'WTW Sludge cake (court farm)'!P8</f>
        <v>T10</v>
      </c>
      <c r="Q8" s="60">
        <f>'WTW Sludge cake (court farm)'!Q8</f>
        <v>0</v>
      </c>
      <c r="R8" s="60">
        <f>'WTW Sludge cake (court farm)'!R8</f>
        <v>0</v>
      </c>
      <c r="S8" s="60">
        <f>'WTW Sludge cake (court farm)'!S8</f>
        <v>0</v>
      </c>
      <c r="T8" s="60">
        <f>'WTW Sludge cake (court farm)'!T8</f>
        <v>0</v>
      </c>
      <c r="U8" s="60">
        <f>'WTW Sludge cake (court farm)'!U8</f>
        <v>0</v>
      </c>
      <c r="V8" s="60">
        <f>'WTW Sludge cake (court farm)'!V8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7" t="s">
        <v>3</v>
      </c>
      <c r="B9" s="127"/>
      <c r="C9" s="60" t="str">
        <f>'WTW Sludge cake (court farm)'!C9</f>
        <v xml:space="preserve">Moderate </v>
      </c>
      <c r="D9" s="60" t="str">
        <f>'WTW Sludge cake (court farm)'!D9</f>
        <v xml:space="preserve">Moderate </v>
      </c>
      <c r="E9" s="60" t="str">
        <f>'WTW Sludge cake (court farm)'!E9</f>
        <v xml:space="preserve">Moderate </v>
      </c>
      <c r="F9" s="60" t="str">
        <f>'WTW Sludge cake (court farm)'!F9</f>
        <v xml:space="preserve">Moderate </v>
      </c>
      <c r="G9" s="60" t="str">
        <f>'WTW Sludge cake (court farm)'!G9</f>
        <v xml:space="preserve">Moderate </v>
      </c>
      <c r="H9" s="60" t="str">
        <f>'WTW Sludge cake (court farm)'!H9</f>
        <v xml:space="preserve">Moderate </v>
      </c>
      <c r="I9" s="60" t="str">
        <f>'WTW Sludge cake (court farm)'!I9</f>
        <v xml:space="preserve">Moderate </v>
      </c>
      <c r="J9" s="60" t="str">
        <f>'WTW Sludge cake (court farm)'!J9</f>
        <v xml:space="preserve">Moderate </v>
      </c>
      <c r="K9" s="60" t="str">
        <f>'WTW Sludge cake (court farm)'!K9</f>
        <v xml:space="preserve">Moderate </v>
      </c>
      <c r="L9" s="60" t="str">
        <f>'WTW Sludge cake (court farm)'!L9</f>
        <v xml:space="preserve">Moderate </v>
      </c>
      <c r="M9" s="60" t="str">
        <f>'WTW Sludge cake (court farm)'!M9</f>
        <v xml:space="preserve">Moderate </v>
      </c>
      <c r="N9" s="60" t="str">
        <f>'WTW Sludge cake (court farm)'!N9</f>
        <v xml:space="preserve">Moderate </v>
      </c>
      <c r="O9" s="60" t="str">
        <f>'WTW Sludge cake (court farm)'!O9</f>
        <v xml:space="preserve">Moderate </v>
      </c>
      <c r="P9" s="60" t="str">
        <f>'WTW Sludge cake (court farm)'!P9</f>
        <v xml:space="preserve">Moderate </v>
      </c>
      <c r="Q9" s="60">
        <f>'WTW Sludge cake (court farm)'!Q9</f>
        <v>0</v>
      </c>
      <c r="R9" s="60">
        <f>'WTW Sludge cake (court farm)'!R9</f>
        <v>0</v>
      </c>
      <c r="S9" s="60">
        <f>'WTW Sludge cake (court farm)'!S9</f>
        <v>0</v>
      </c>
      <c r="T9" s="60">
        <f>'WTW Sludge cake (court farm)'!T9</f>
        <v>0</v>
      </c>
      <c r="U9" s="60">
        <f>'WTW Sludge cake (court farm)'!U9</f>
        <v>0</v>
      </c>
      <c r="V9" s="60">
        <f>'WTW Sludge cake (court farm)'!V9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7" t="s">
        <v>4</v>
      </c>
      <c r="B10" s="127"/>
      <c r="C10" s="60">
        <f>'WTW Sludge cake (court farm)'!C10</f>
        <v>5.5</v>
      </c>
      <c r="D10" s="60">
        <f>'WTW Sludge cake (court farm)'!D10</f>
        <v>5.6</v>
      </c>
      <c r="E10" s="60">
        <f>'WTW Sludge cake (court farm)'!E10</f>
        <v>5.6</v>
      </c>
      <c r="F10" s="60">
        <f>'WTW Sludge cake (court farm)'!F10</f>
        <v>5.4</v>
      </c>
      <c r="G10" s="60">
        <f>'WTW Sludge cake (court farm)'!G10</f>
        <v>5.4</v>
      </c>
      <c r="H10" s="60">
        <f>'WTW Sludge cake (court farm)'!H10</f>
        <v>5.3</v>
      </c>
      <c r="I10" s="60">
        <f>'WTW Sludge cake (court farm)'!I10</f>
        <v>5.7</v>
      </c>
      <c r="J10" s="60">
        <f>'WTW Sludge cake (court farm)'!J10</f>
        <v>6.1</v>
      </c>
      <c r="K10" s="60">
        <f>'WTW Sludge cake (court farm)'!K10</f>
        <v>5.9</v>
      </c>
      <c r="L10" s="60">
        <f>'WTW Sludge cake (court farm)'!L10</f>
        <v>6.1</v>
      </c>
      <c r="M10" s="60">
        <f>'WTW Sludge cake (court farm)'!M10</f>
        <v>6.2</v>
      </c>
      <c r="N10" s="60">
        <f>'WTW Sludge cake (court farm)'!N10</f>
        <v>6</v>
      </c>
      <c r="O10" s="60">
        <f>'WTW Sludge cake (court farm)'!O10</f>
        <v>5.8</v>
      </c>
      <c r="P10" s="60">
        <f>'WTW Sludge cake (court farm)'!P10</f>
        <v>5.9</v>
      </c>
      <c r="Q10" s="60">
        <f>'WTW Sludge cake (court farm)'!Q10</f>
        <v>0</v>
      </c>
      <c r="R10" s="60">
        <f>'WTW Sludge cake (court farm)'!R10</f>
        <v>0</v>
      </c>
      <c r="S10" s="60">
        <f>'WTW Sludge cake (court farm)'!S10</f>
        <v>0</v>
      </c>
      <c r="T10" s="60">
        <f>'WTW Sludge cake (court farm)'!T10</f>
        <v>0</v>
      </c>
      <c r="U10" s="60">
        <f>'WTW Sludge cake (court farm)'!U10</f>
        <v>0</v>
      </c>
      <c r="V10" s="60">
        <f>'WTW Sludge cake (court farm)'!V10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7" t="s">
        <v>5</v>
      </c>
      <c r="B11" s="127"/>
      <c r="C11" s="60">
        <f>'WTW Sludge cake (court farm)'!C11</f>
        <v>3</v>
      </c>
      <c r="D11" s="60">
        <f>'WTW Sludge cake (court farm)'!D11</f>
        <v>3</v>
      </c>
      <c r="E11" s="60">
        <f>'WTW Sludge cake (court farm)'!E11</f>
        <v>3</v>
      </c>
      <c r="F11" s="60">
        <f>'WTW Sludge cake (court farm)'!F11</f>
        <v>3</v>
      </c>
      <c r="G11" s="60">
        <f>'WTW Sludge cake (court farm)'!G11</f>
        <v>3</v>
      </c>
      <c r="H11" s="60">
        <f>'WTW Sludge cake (court farm)'!H11</f>
        <v>2</v>
      </c>
      <c r="I11" s="60">
        <f>'WTW Sludge cake (court farm)'!I11</f>
        <v>2</v>
      </c>
      <c r="J11" s="60">
        <f>'WTW Sludge cake (court farm)'!J11</f>
        <v>2</v>
      </c>
      <c r="K11" s="60">
        <f>'WTW Sludge cake (court farm)'!K11</f>
        <v>2</v>
      </c>
      <c r="L11" s="60">
        <f>'WTW Sludge cake (court farm)'!L11</f>
        <v>2</v>
      </c>
      <c r="M11" s="60">
        <f>'WTW Sludge cake (court farm)'!M11</f>
        <v>2</v>
      </c>
      <c r="N11" s="60">
        <f>'WTW Sludge cake (court farm)'!N11</f>
        <v>2</v>
      </c>
      <c r="O11" s="60">
        <f>'WTW Sludge cake (court farm)'!O11</f>
        <v>2</v>
      </c>
      <c r="P11" s="60">
        <f>'WTW Sludge cake (court farm)'!P11</f>
        <v>2</v>
      </c>
      <c r="Q11" s="60">
        <f>'WTW Sludge cake (court farm)'!Q11</f>
        <v>0</v>
      </c>
      <c r="R11" s="60">
        <f>'WTW Sludge cake (court farm)'!R11</f>
        <v>0</v>
      </c>
      <c r="S11" s="60">
        <f>'WTW Sludge cake (court farm)'!S11</f>
        <v>0</v>
      </c>
      <c r="T11" s="60">
        <f>'WTW Sludge cake (court farm)'!T11</f>
        <v>0</v>
      </c>
      <c r="U11" s="60">
        <f>'WTW Sludge cake (court farm)'!U11</f>
        <v>0</v>
      </c>
      <c r="V11" s="60">
        <f>'WTW Sludge cake (court farm)'!V11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7" t="s">
        <v>6</v>
      </c>
      <c r="B12" s="127"/>
      <c r="C12" s="60">
        <f>'WTW Sludge cake (court farm)'!C12</f>
        <v>2</v>
      </c>
      <c r="D12" s="60">
        <f>'WTW Sludge cake (court farm)'!D12</f>
        <v>2</v>
      </c>
      <c r="E12" s="60">
        <f>'WTW Sludge cake (court farm)'!E12</f>
        <v>2</v>
      </c>
      <c r="F12" s="60">
        <f>'WTW Sludge cake (court farm)'!F12</f>
        <v>2</v>
      </c>
      <c r="G12" s="60">
        <f>'WTW Sludge cake (court farm)'!G12</f>
        <v>2</v>
      </c>
      <c r="H12" s="60">
        <f>'WTW Sludge cake (court farm)'!H12</f>
        <v>2</v>
      </c>
      <c r="I12" s="60">
        <f>'WTW Sludge cake (court farm)'!I12</f>
        <v>2</v>
      </c>
      <c r="J12" s="60">
        <f>'WTW Sludge cake (court farm)'!J12</f>
        <v>1</v>
      </c>
      <c r="K12" s="60">
        <f>'WTW Sludge cake (court farm)'!K12</f>
        <v>1</v>
      </c>
      <c r="L12" s="60">
        <f>'WTW Sludge cake (court farm)'!L12</f>
        <v>1</v>
      </c>
      <c r="M12" s="60">
        <f>'WTW Sludge cake (court farm)'!M12</f>
        <v>1</v>
      </c>
      <c r="N12" s="60">
        <f>'WTW Sludge cake (court farm)'!N12</f>
        <v>1</v>
      </c>
      <c r="O12" s="60">
        <f>'WTW Sludge cake (court farm)'!O12</f>
        <v>1</v>
      </c>
      <c r="P12" s="60">
        <f>'WTW Sludge cake (court farm)'!P12</f>
        <v>1</v>
      </c>
      <c r="Q12" s="60">
        <f>'WTW Sludge cake (court farm)'!Q12</f>
        <v>0</v>
      </c>
      <c r="R12" s="60">
        <f>'WTW Sludge cake (court farm)'!R12</f>
        <v>0</v>
      </c>
      <c r="S12" s="60">
        <f>'WTW Sludge cake (court farm)'!S12</f>
        <v>0</v>
      </c>
      <c r="T12" s="60">
        <f>'WTW Sludge cake (court farm)'!T12</f>
        <v>0</v>
      </c>
      <c r="U12" s="60">
        <f>'WTW Sludge cake (court farm)'!U12</f>
        <v>0</v>
      </c>
      <c r="V12" s="60">
        <f>'WTW Sludge cake (court farm)'!V12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7" t="s">
        <v>7</v>
      </c>
      <c r="B13" s="127"/>
      <c r="C13" s="60">
        <f>'WTW Sludge cake (court farm)'!C13</f>
        <v>3</v>
      </c>
      <c r="D13" s="60">
        <f>'WTW Sludge cake (court farm)'!D13</f>
        <v>3</v>
      </c>
      <c r="E13" s="60">
        <f>'WTW Sludge cake (court farm)'!E13</f>
        <v>3</v>
      </c>
      <c r="F13" s="60">
        <f>'WTW Sludge cake (court farm)'!F13</f>
        <v>3</v>
      </c>
      <c r="G13" s="60">
        <f>'WTW Sludge cake (court farm)'!G13</f>
        <v>3</v>
      </c>
      <c r="H13" s="60">
        <f>'WTW Sludge cake (court farm)'!H13</f>
        <v>4</v>
      </c>
      <c r="I13" s="60">
        <f>'WTW Sludge cake (court farm)'!I13</f>
        <v>4</v>
      </c>
      <c r="J13" s="60">
        <f>'WTW Sludge cake (court farm)'!J13</f>
        <v>3</v>
      </c>
      <c r="K13" s="60">
        <f>'WTW Sludge cake (court farm)'!K13</f>
        <v>4</v>
      </c>
      <c r="L13" s="60">
        <f>'WTW Sludge cake (court farm)'!L13</f>
        <v>4</v>
      </c>
      <c r="M13" s="60">
        <f>'WTW Sludge cake (court farm)'!M13</f>
        <v>4</v>
      </c>
      <c r="N13" s="60">
        <f>'WTW Sludge cake (court farm)'!N13</f>
        <v>4</v>
      </c>
      <c r="O13" s="60">
        <f>'WTW Sludge cake (court farm)'!O13</f>
        <v>4</v>
      </c>
      <c r="P13" s="60">
        <f>'WTW Sludge cake (court farm)'!P13</f>
        <v>4</v>
      </c>
      <c r="Q13" s="60">
        <f>'WTW Sludge cake (court farm)'!Q13</f>
        <v>0</v>
      </c>
      <c r="R13" s="60">
        <f>'WTW Sludge cake (court farm)'!R13</f>
        <v>0</v>
      </c>
      <c r="S13" s="60">
        <f>'WTW Sludge cake (court farm)'!S13</f>
        <v>0</v>
      </c>
      <c r="T13" s="60">
        <f>'WTW Sludge cake (court farm)'!T13</f>
        <v>0</v>
      </c>
      <c r="U13" s="60">
        <f>'WTW Sludge cake (court farm)'!U13</f>
        <v>0</v>
      </c>
      <c r="V13" s="60">
        <f>'WTW Sludge cake (court farm)'!V13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7" t="s">
        <v>8</v>
      </c>
      <c r="B14" s="137"/>
      <c r="C14" s="102" t="str">
        <f>'WTW Sludge cake (court farm)'!C14</f>
        <v xml:space="preserve">Grass Silage (25% DM) </v>
      </c>
      <c r="D14" s="102" t="str">
        <f>'WTW Sludge cake (court farm)'!D14</f>
        <v xml:space="preserve">Grass Silage (25% DM) </v>
      </c>
      <c r="E14" s="102" t="str">
        <f>'WTW Sludge cake (court farm)'!E14</f>
        <v xml:space="preserve">Grass Silage (25% DM) </v>
      </c>
      <c r="F14" s="102" t="str">
        <f>'WTW Sludge cake (court farm)'!F14</f>
        <v xml:space="preserve">Grass Silage (25% DM) </v>
      </c>
      <c r="G14" s="102" t="str">
        <f>'WTW Sludge cake (court farm)'!G14</f>
        <v xml:space="preserve">Grass Silage (25% DM) </v>
      </c>
      <c r="H14" s="102" t="str">
        <f>'WTW Sludge cake (court farm)'!H14</f>
        <v xml:space="preserve">Grass Silage (25% DM) </v>
      </c>
      <c r="I14" s="102" t="str">
        <f>'WTW Sludge cake (court farm)'!I14</f>
        <v xml:space="preserve">Grass Silage (25% DM) </v>
      </c>
      <c r="J14" s="102" t="str">
        <f>'WTW Sludge cake (court farm)'!J14</f>
        <v xml:space="preserve">Grass Silage (25% DM) </v>
      </c>
      <c r="K14" s="102" t="str">
        <f>'WTW Sludge cake (court farm)'!K14</f>
        <v xml:space="preserve">Grass Silage (25% DM) </v>
      </c>
      <c r="L14" s="102" t="str">
        <f>'WTW Sludge cake (court farm)'!L14</f>
        <v xml:space="preserve">Grass Silage (25% DM) </v>
      </c>
      <c r="M14" s="102" t="str">
        <f>'WTW Sludge cake (court farm)'!M14</f>
        <v xml:space="preserve">Grass Silage (25% DM) </v>
      </c>
      <c r="N14" s="102" t="str">
        <f>'WTW Sludge cake (court farm)'!N14</f>
        <v xml:space="preserve">Grass Silage (25% DM) </v>
      </c>
      <c r="O14" s="102" t="str">
        <f>'WTW Sludge cake (court farm)'!O14</f>
        <v xml:space="preserve">Grass Silage (25% DM) </v>
      </c>
      <c r="P14" s="102" t="str">
        <f>'WTW Sludge cake (court farm)'!P14</f>
        <v xml:space="preserve">Grass Silage (25% DM) </v>
      </c>
      <c r="Q14" s="102">
        <f>'WTW Sludge cake (court farm)'!Q14</f>
        <v>0</v>
      </c>
      <c r="R14" s="102">
        <f>'WTW Sludge cake (court farm)'!R14</f>
        <v>0</v>
      </c>
      <c r="S14" s="102">
        <f>'WTW Sludge cake (court farm)'!S14</f>
        <v>0</v>
      </c>
      <c r="T14" s="102">
        <f>'WTW Sludge cake (court farm)'!T14</f>
        <v>0</v>
      </c>
      <c r="U14" s="102">
        <f>'WTW Sludge cake (court farm)'!U14</f>
        <v>0</v>
      </c>
      <c r="V14" s="102">
        <f>'WTW Sludge cake (court farm)'!V14</f>
        <v>0</v>
      </c>
      <c r="AD14" s="30" t="s">
        <v>139</v>
      </c>
      <c r="AE14" s="30">
        <v>6</v>
      </c>
      <c r="AI14" s="53" t="s">
        <v>120</v>
      </c>
      <c r="AJ14" s="54">
        <v>0.8</v>
      </c>
      <c r="AK14" s="55">
        <v>1.7</v>
      </c>
      <c r="AL14" s="11">
        <v>12</v>
      </c>
      <c r="AM14" s="11">
        <v>6.7</v>
      </c>
      <c r="AN14" s="11" t="s">
        <v>136</v>
      </c>
    </row>
    <row r="15" spans="1:41" ht="13" x14ac:dyDescent="0.25">
      <c r="A15" s="136" t="s">
        <v>9</v>
      </c>
      <c r="B15" s="136"/>
      <c r="C15" s="60">
        <f>'WTW Sludge cake (court farm)'!C15</f>
        <v>38</v>
      </c>
      <c r="D15" s="60">
        <f>'WTW Sludge cake (court farm)'!D15</f>
        <v>38</v>
      </c>
      <c r="E15" s="60">
        <f>'WTW Sludge cake (court farm)'!E15</f>
        <v>38</v>
      </c>
      <c r="F15" s="60">
        <f>'WTW Sludge cake (court farm)'!F15</f>
        <v>38</v>
      </c>
      <c r="G15" s="60">
        <f>'WTW Sludge cake (court farm)'!G15</f>
        <v>38</v>
      </c>
      <c r="H15" s="60">
        <f>'WTW Sludge cake (court farm)'!H15</f>
        <v>38</v>
      </c>
      <c r="I15" s="60">
        <f>'WTW Sludge cake (court farm)'!I15</f>
        <v>38</v>
      </c>
      <c r="J15" s="60">
        <f>'WTW Sludge cake (court farm)'!J15</f>
        <v>38</v>
      </c>
      <c r="K15" s="60">
        <f>'WTW Sludge cake (court farm)'!K15</f>
        <v>38</v>
      </c>
      <c r="L15" s="60">
        <f>'WTW Sludge cake (court farm)'!L15</f>
        <v>38</v>
      </c>
      <c r="M15" s="60">
        <f>'WTW Sludge cake (court farm)'!M15</f>
        <v>38</v>
      </c>
      <c r="N15" s="60">
        <f>'WTW Sludge cake (court farm)'!N15</f>
        <v>38</v>
      </c>
      <c r="O15" s="60">
        <f>'WTW Sludge cake (court farm)'!O15</f>
        <v>38</v>
      </c>
      <c r="P15" s="60">
        <f>'WTW Sludge cake (court farm)'!P15</f>
        <v>38</v>
      </c>
      <c r="Q15" s="60">
        <f>'WTW Sludge cake (court farm)'!Q15</f>
        <v>0</v>
      </c>
      <c r="R15" s="60">
        <f>'WTW Sludge cake (court farm)'!R15</f>
        <v>0</v>
      </c>
      <c r="S15" s="60">
        <f>'WTW Sludge cake (court farm)'!S15</f>
        <v>0</v>
      </c>
      <c r="T15" s="60">
        <f>'WTW Sludge cake (court farm)'!T15</f>
        <v>0</v>
      </c>
      <c r="U15" s="60">
        <f>'WTW Sludge cake (court farm)'!U15</f>
        <v>0</v>
      </c>
      <c r="V15" s="60">
        <f>'WTW Sludge cake (court farm)'!V15</f>
        <v>0</v>
      </c>
      <c r="AD15" s="30" t="s">
        <v>145</v>
      </c>
      <c r="AE15" s="30">
        <v>7</v>
      </c>
      <c r="AI15" s="53" t="s">
        <v>101</v>
      </c>
      <c r="AJ15" s="62">
        <v>1.8</v>
      </c>
      <c r="AK15" s="55">
        <v>5.4</v>
      </c>
      <c r="AL15" s="11">
        <v>13</v>
      </c>
      <c r="AM15" s="11">
        <v>6.7</v>
      </c>
      <c r="AN15" s="11" t="s">
        <v>136</v>
      </c>
    </row>
    <row r="16" spans="1:41" ht="13.5" thickBot="1" x14ac:dyDescent="0.3">
      <c r="A16" s="138" t="s">
        <v>44</v>
      </c>
      <c r="B16" s="138"/>
      <c r="C16" s="103" t="str">
        <f>'WTW Sludge cake (court farm)'!C16</f>
        <v>Medium/Clay</v>
      </c>
      <c r="D16" s="103" t="str">
        <f>'WTW Sludge cake (court farm)'!D16</f>
        <v>Medium/Clay</v>
      </c>
      <c r="E16" s="103" t="str">
        <f>'WTW Sludge cake (court farm)'!E16</f>
        <v>Medium/Clay</v>
      </c>
      <c r="F16" s="103" t="str">
        <f>'WTW Sludge cake (court farm)'!F16</f>
        <v>Medium/Clay</v>
      </c>
      <c r="G16" s="103" t="str">
        <f>'WTW Sludge cake (court farm)'!G16</f>
        <v>Medium/Clay</v>
      </c>
      <c r="H16" s="103" t="str">
        <f>'WTW Sludge cake (court farm)'!H16</f>
        <v>Medium/Clay</v>
      </c>
      <c r="I16" s="103" t="str">
        <f>'WTW Sludge cake (court farm)'!I16</f>
        <v>Medium/Clay</v>
      </c>
      <c r="J16" s="103" t="str">
        <f>'WTW Sludge cake (court farm)'!J16</f>
        <v>Medium/Clay</v>
      </c>
      <c r="K16" s="103" t="str">
        <f>'WTW Sludge cake (court farm)'!K16</f>
        <v>Medium/Clay</v>
      </c>
      <c r="L16" s="103" t="str">
        <f>'WTW Sludge cake (court farm)'!L16</f>
        <v>Medium/Clay</v>
      </c>
      <c r="M16" s="103" t="str">
        <f>'WTW Sludge cake (court farm)'!M16</f>
        <v>Medium/Clay</v>
      </c>
      <c r="N16" s="103" t="str">
        <f>'WTW Sludge cake (court farm)'!N16</f>
        <v>Medium/Clay</v>
      </c>
      <c r="O16" s="103" t="str">
        <f>'WTW Sludge cake (court farm)'!O16</f>
        <v>Medium/Clay</v>
      </c>
      <c r="P16" s="103" t="str">
        <f>'WTW Sludge cake (court farm)'!P16</f>
        <v>Medium/Clay</v>
      </c>
      <c r="Q16" s="103">
        <f>'WTW Sludge cake (court farm)'!Q16</f>
        <v>0</v>
      </c>
      <c r="R16" s="103">
        <f>'WTW Sludge cake (court farm)'!R16</f>
        <v>0</v>
      </c>
      <c r="S16" s="103">
        <f>'WTW Sludge cake (court farm)'!S16</f>
        <v>0</v>
      </c>
      <c r="T16" s="103">
        <f>'WTW Sludge cake (court farm)'!T16</f>
        <v>0</v>
      </c>
      <c r="U16" s="103">
        <f>'WTW Sludge cake (court farm)'!U16</f>
        <v>0</v>
      </c>
      <c r="V16" s="103">
        <f>'WTW Sludge cake (court farm)'!V16</f>
        <v>0</v>
      </c>
      <c r="AD16" s="52" t="s">
        <v>146</v>
      </c>
      <c r="AE16" s="30">
        <v>8</v>
      </c>
      <c r="AI16" s="53" t="s">
        <v>119</v>
      </c>
      <c r="AJ16" s="54">
        <v>8</v>
      </c>
      <c r="AK16" s="55">
        <v>5.5</v>
      </c>
      <c r="AL16" s="12">
        <v>14</v>
      </c>
      <c r="AM16" s="11">
        <v>6.7</v>
      </c>
      <c r="AN16" s="11" t="s">
        <v>136</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2" t="s">
        <v>23</v>
      </c>
      <c r="B18" s="133"/>
      <c r="C18" s="16">
        <f>$D31</f>
        <v>50.751835700000008</v>
      </c>
      <c r="D18" s="16">
        <f>$D32</f>
        <v>50.751835700000008</v>
      </c>
      <c r="E18" s="16">
        <f>$D33</f>
        <v>50.751835700000008</v>
      </c>
      <c r="F18" s="16">
        <f>$D34</f>
        <v>50.751835700000008</v>
      </c>
      <c r="G18" s="16">
        <f>$D35</f>
        <v>50.751835700000008</v>
      </c>
      <c r="H18" s="16">
        <f>$D36</f>
        <v>50.751835700000008</v>
      </c>
      <c r="I18" s="16">
        <f>$D37</f>
        <v>50.751835700000008</v>
      </c>
      <c r="J18" s="16">
        <f>$D38</f>
        <v>50.751835700000008</v>
      </c>
      <c r="K18" s="16">
        <f>$D39</f>
        <v>50.751835700000008</v>
      </c>
      <c r="L18" s="16">
        <f>$D40</f>
        <v>50.751835700000008</v>
      </c>
      <c r="M18" s="16">
        <f>$D41</f>
        <v>50.751835700000008</v>
      </c>
      <c r="N18" s="16">
        <f>$D42</f>
        <v>50.751835700000008</v>
      </c>
      <c r="O18" s="16">
        <f>$D43</f>
        <v>50.751835700000008</v>
      </c>
      <c r="P18" s="16">
        <f>$D44</f>
        <v>50.751835700000008</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2" t="s">
        <v>90</v>
      </c>
      <c r="B19" s="133"/>
      <c r="C19" s="16">
        <f>C18-C17</f>
        <v>-13.848164299999986</v>
      </c>
      <c r="D19" s="16">
        <f t="shared" ref="D19:V19" si="1">D18-D17</f>
        <v>-13.848164299999986</v>
      </c>
      <c r="E19" s="16">
        <f t="shared" si="1"/>
        <v>-13.848164299999986</v>
      </c>
      <c r="F19" s="16">
        <f t="shared" si="1"/>
        <v>-13.848164299999986</v>
      </c>
      <c r="G19" s="16">
        <f t="shared" si="1"/>
        <v>-13.848164299999986</v>
      </c>
      <c r="H19" s="16">
        <f t="shared" si="1"/>
        <v>-13.848164299999986</v>
      </c>
      <c r="I19" s="16">
        <f t="shared" si="1"/>
        <v>-13.848164299999986</v>
      </c>
      <c r="J19" s="16">
        <f t="shared" si="1"/>
        <v>-13.848164299999986</v>
      </c>
      <c r="K19" s="16">
        <f t="shared" si="1"/>
        <v>-13.848164299999986</v>
      </c>
      <c r="L19" s="16">
        <f t="shared" si="1"/>
        <v>-13.848164299999986</v>
      </c>
      <c r="M19" s="16">
        <f t="shared" si="1"/>
        <v>-13.848164299999986</v>
      </c>
      <c r="N19" s="16">
        <f t="shared" si="1"/>
        <v>-13.848164299999986</v>
      </c>
      <c r="O19" s="16">
        <f t="shared" si="1"/>
        <v>-13.848164299999986</v>
      </c>
      <c r="P19" s="16">
        <f t="shared" si="1"/>
        <v>-13.848164299999986</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2" t="s">
        <v>89</v>
      </c>
      <c r="B22" s="133"/>
      <c r="C22" s="16">
        <f>$E31</f>
        <v>7.5257792999999999</v>
      </c>
      <c r="D22" s="16">
        <f>$E32</f>
        <v>7.5257792999999999</v>
      </c>
      <c r="E22" s="16">
        <f>$E33</f>
        <v>7.5257792999999999</v>
      </c>
      <c r="F22" s="16">
        <f>$E34</f>
        <v>7.5257792999999999</v>
      </c>
      <c r="G22" s="16">
        <f>$E35</f>
        <v>7.5257792999999999</v>
      </c>
      <c r="H22" s="16">
        <f>$E36</f>
        <v>7.5257792999999999</v>
      </c>
      <c r="I22" s="16">
        <f>$E37</f>
        <v>7.5257792999999999</v>
      </c>
      <c r="J22" s="16">
        <f>$E38</f>
        <v>7.5257792999999999</v>
      </c>
      <c r="K22" s="16">
        <f>$E39</f>
        <v>7.5257792999999999</v>
      </c>
      <c r="L22" s="16">
        <f>$E40</f>
        <v>7.5257792999999999</v>
      </c>
      <c r="M22" s="16">
        <f>$E41</f>
        <v>7.5257792999999999</v>
      </c>
      <c r="N22" s="16">
        <f>$E42</f>
        <v>7.5257792999999999</v>
      </c>
      <c r="O22" s="16">
        <f>$E43</f>
        <v>7.5257792999999999</v>
      </c>
      <c r="P22" s="16">
        <f>$E44</f>
        <v>7.5257792999999999</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2" t="s">
        <v>92</v>
      </c>
      <c r="B23" s="133"/>
      <c r="C23" s="16">
        <f>C22-C21</f>
        <v>-220.47422069999999</v>
      </c>
      <c r="D23" s="16">
        <f t="shared" ref="D23:V23" si="3">D22-D21</f>
        <v>-220.47422069999999</v>
      </c>
      <c r="E23" s="16">
        <f t="shared" si="3"/>
        <v>-220.47422069999999</v>
      </c>
      <c r="F23" s="16">
        <f t="shared" si="3"/>
        <v>-220.47422069999999</v>
      </c>
      <c r="G23" s="16">
        <f t="shared" si="3"/>
        <v>-220.47422069999999</v>
      </c>
      <c r="H23" s="16">
        <f t="shared" si="3"/>
        <v>-220.47422069999999</v>
      </c>
      <c r="I23" s="16">
        <f t="shared" si="3"/>
        <v>-220.47422069999999</v>
      </c>
      <c r="J23" s="16">
        <f t="shared" si="3"/>
        <v>-220.47422069999999</v>
      </c>
      <c r="K23" s="16">
        <f t="shared" si="3"/>
        <v>-220.47422069999999</v>
      </c>
      <c r="L23" s="16">
        <f t="shared" si="3"/>
        <v>-220.47422069999999</v>
      </c>
      <c r="M23" s="16">
        <f t="shared" si="3"/>
        <v>-220.47422069999999</v>
      </c>
      <c r="N23" s="16">
        <f t="shared" si="3"/>
        <v>-220.47422069999999</v>
      </c>
      <c r="O23" s="16">
        <f t="shared" si="3"/>
        <v>-220.47422069999999</v>
      </c>
      <c r="P23" s="16">
        <f t="shared" si="3"/>
        <v>-220.47422069999999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c r="S27" s="107" t="s">
        <v>55</v>
      </c>
      <c r="T27" s="107"/>
      <c r="U27" s="107"/>
    </row>
    <row r="28" spans="1:40" s="57" customFormat="1" x14ac:dyDescent="0.35">
      <c r="A28" s="108"/>
      <c r="B28" s="24">
        <v>15.7</v>
      </c>
      <c r="C28" s="15">
        <v>1.0900000000000001</v>
      </c>
      <c r="D28" s="15">
        <v>0.16600000000000001</v>
      </c>
      <c r="E28" s="15">
        <v>468</v>
      </c>
      <c r="F28" s="15">
        <v>1100</v>
      </c>
      <c r="G28" s="15">
        <v>37.799999999999997</v>
      </c>
      <c r="H28" s="15">
        <v>138</v>
      </c>
      <c r="I28" s="15">
        <v>13.5</v>
      </c>
      <c r="J28" s="15">
        <v>1.47</v>
      </c>
      <c r="K28" s="23">
        <v>0.32</v>
      </c>
      <c r="L28" s="15">
        <v>20.3</v>
      </c>
      <c r="M28" s="15">
        <v>5.0599999999999996</v>
      </c>
      <c r="N28" s="15">
        <v>138000</v>
      </c>
      <c r="O28" s="15">
        <v>9560</v>
      </c>
      <c r="P28" s="15"/>
      <c r="Q28" s="15">
        <v>5440</v>
      </c>
      <c r="R28" s="15"/>
      <c r="S28" s="15">
        <v>51.4</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17</v>
      </c>
      <c r="B31" s="15">
        <v>85</v>
      </c>
      <c r="C31" s="77">
        <f>IF(C$27="%w/w SAR",((C$28*10)*$B31),IF(C$27="%w/w DM",(((C$28*10)*($B$28/100))*$B31),IF(C$27="kg/t SAR",(C$28*$B31),IF(C$27="kg/t DM",((C$28*($B$28/100))*$B31),IF(C$27="mg/kg SAR",((C$28*0.001)*$B31),IF(C$27="mg/kg DM",(((C$28*0.001)*($B$28/100))*$B31),0))))))</f>
        <v>145.4605</v>
      </c>
      <c r="D31" s="77">
        <f>(IF(D$27="%w/w SAR",((D$28*10)*$B31),IF(D$27="%w/w DM",(((D$28*10)*($B$28/100))*$B31),IF(D$27="kg/t SAR",(D$28*$B31),IF(D$27="kg/t DM",((D$28*($B$28/100))*$B31),IF(D$27="mg/kg SAR",((D$28*0.001)*$B31),IF(D$27="mg/kg DM",(((D$28*0.001)*($B$28/100))*$B31),"0")))))))*2.291</f>
        <v>50.751835700000008</v>
      </c>
      <c r="E31" s="77">
        <f>(IF(E$27="%w/w SAR",((E$28*10)*$B31),IF(E$27="%w/w DM",(((E$28*10)*($B$28/100))*$B31),IF(E$27="kg/t SAR",(E$28*$B31),IF(E$27="kg/t DM",((E$28*($B$28/100))*$B31),IF(E$27="mg/kg SAR",((E$28*0.001)*$B31),IF(E$27="mg/kg DM",(((E$28*0.001)*($B$28/100))*$B31),"0")))))))*1.205</f>
        <v>7.5257792999999999</v>
      </c>
      <c r="F31" s="77">
        <f>(IF(F$27="%w/w SAR",((F$28*10)*$B31),IF(F$27="%w/w DM",(((F$28*10)*($B$28/100))*$B31),IF(F$27="kg/t SAR",(F$28*$B31),IF(F$27="kg/t DM",((F$28*($B$28/100))*$B31),IF(F$27="mg/kg SAR",((F$28*0.001)*$B31),IF(F$27="mg/kg DM",(((F$28*0.001)*($B$28/100))*$B31),"0")))))))*1.658</f>
        <v>24.338611</v>
      </c>
      <c r="G31" s="77">
        <f t="shared" ref="G31:P46" si="5">IF(G$27="%w/w SAR",((G$28*10)*$B31),IF(G$27="%w/w DM",(((G$28*10)*($B$28/100))*$B31),IF(G$27="kg/t SAR",(G$28*$B31),IF(G$27="kg/t DM",((G$28*($B$28/100))*$B31),IF(G$27="mg/kg SAR",((G$28*0.001)*$B31),IF(G$27="mg/kg DM",(((G$28*0.001)*($B$28/100))*$B31),0))))))</f>
        <v>0.50444100000000003</v>
      </c>
      <c r="H31" s="77">
        <f t="shared" si="5"/>
        <v>1.8416100000000002</v>
      </c>
      <c r="I31" s="77">
        <f t="shared" si="5"/>
        <v>0.1801575</v>
      </c>
      <c r="J31" s="77">
        <f t="shared" si="5"/>
        <v>1.961715E-2</v>
      </c>
      <c r="K31" s="77">
        <f t="shared" si="5"/>
        <v>4.2704000000000006E-3</v>
      </c>
      <c r="L31" s="77">
        <f t="shared" si="5"/>
        <v>0.27090350000000002</v>
      </c>
      <c r="M31" s="77">
        <f t="shared" si="5"/>
        <v>6.7525699999999994E-2</v>
      </c>
      <c r="N31" s="77">
        <f t="shared" si="5"/>
        <v>1841.6100000000001</v>
      </c>
      <c r="O31" s="77">
        <f t="shared" si="5"/>
        <v>127.57820000000001</v>
      </c>
      <c r="P31" s="77">
        <f t="shared" si="5"/>
        <v>0</v>
      </c>
      <c r="Q31" s="77">
        <f>(IF(Q$27="%w/w SAR",((Q$28*10)*$B31),IF(Q$27="%w/w DM",(((Q$28*10)*($B$28/100))*$B31),IF(Q$27="kg/t SAR",(Q$28*$B31),IF(Q$27="kg/t DM",((Q$28*($B$28/100))*$B31),IF(Q$27="mg/kg SAR",((Q$28*0.001)*$B31),IF(Q$27="mg/kg DM",(((Q$28*0.001)*($B$28/100))*$B31),0)))))))*2.5</f>
        <v>181.49200000000002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0.68593300000000001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18</v>
      </c>
      <c r="B32" s="15">
        <v>85</v>
      </c>
      <c r="C32" s="77">
        <f t="shared" ref="C32:C50" si="6">IF(C$27="%w/w SAR",((C$28*10)*$B32),IF(C$27="%w/w DM",(((C$28*10)*($B$28/100))*$B32),IF(C$27="kg/t SAR",(C$28*$B32),IF(C$27="kg/t DM",((C$28*($B$28/100))*$B32),IF(C$27="mg/kg SAR",((C$28*0.001)*$B32),IF(C$27="mg/kg DM",(((C$28*0.001)*($B$28/100))*$B32),0))))))</f>
        <v>145.4605</v>
      </c>
      <c r="D32" s="77">
        <f t="shared" ref="D32:D50" si="7">(IF(D$27="%w/w SAR",((D$28*10)*$B32),IF(D$27="%w/w DM",(((D$28*10)*($B$28/100))*$B32),IF(D$27="kg/t SAR",(D$28*$B32),IF(D$27="kg/t DM",((D$28*($B$28/100))*$B32),IF(D$27="mg/kg SAR",((D$28*0.001)*$B32),IF(D$27="mg/kg DM",(((D$28*0.001)*($B$28/100))*$B32),"0")))))))*2.291</f>
        <v>50.751835700000008</v>
      </c>
      <c r="E32" s="77">
        <f t="shared" ref="E32:E50" si="8">(IF(E$27="%w/w SAR",((E$28*10)*$B32),IF(E$27="%w/w DM",(((E$28*10)*($B$28/100))*$B32),IF(E$27="kg/t SAR",(E$28*$B32),IF(E$27="kg/t DM",((E$28*($B$28/100))*$B32),IF(E$27="mg/kg SAR",((E$28*0.001)*$B32),IF(E$27="mg/kg DM",(((E$28*0.001)*($B$28/100))*$B32),"0")))))))*1.205</f>
        <v>7.5257792999999999</v>
      </c>
      <c r="F32" s="77">
        <f t="shared" ref="F32:F50" si="9">(IF(F$27="%w/w SAR",((F$28*10)*$B32),IF(F$27="%w/w DM",(((F$28*10)*($B$28/100))*$B32),IF(F$27="kg/t SAR",(F$28*$B32),IF(F$27="kg/t DM",((F$28*($B$28/100))*$B32),IF(F$27="mg/kg SAR",((F$28*0.001)*$B32),IF(F$27="mg/kg DM",(((F$28*0.001)*($B$28/100))*$B32),"0")))))))*1.658</f>
        <v>24.338611</v>
      </c>
      <c r="G32" s="77">
        <f t="shared" si="5"/>
        <v>0.50444100000000003</v>
      </c>
      <c r="H32" s="77">
        <f t="shared" si="5"/>
        <v>1.8416100000000002</v>
      </c>
      <c r="I32" s="77">
        <f t="shared" si="5"/>
        <v>0.1801575</v>
      </c>
      <c r="J32" s="77">
        <f t="shared" si="5"/>
        <v>1.961715E-2</v>
      </c>
      <c r="K32" s="77">
        <f t="shared" si="5"/>
        <v>4.2704000000000006E-3</v>
      </c>
      <c r="L32" s="77">
        <f t="shared" si="5"/>
        <v>0.27090350000000002</v>
      </c>
      <c r="M32" s="77">
        <f t="shared" si="5"/>
        <v>6.7525699999999994E-2</v>
      </c>
      <c r="N32" s="77">
        <f t="shared" si="5"/>
        <v>1841.6100000000001</v>
      </c>
      <c r="O32" s="77">
        <f t="shared" si="5"/>
        <v>127.57820000000001</v>
      </c>
      <c r="P32" s="77">
        <f t="shared" si="5"/>
        <v>0</v>
      </c>
      <c r="Q32" s="77">
        <f t="shared" ref="Q32:Q50" si="10">(IF(Q$27="%w/w SAR",((Q$28*10)*$B32),IF(Q$27="%w/w DM",(((Q$28*10)*($B$28/100))*$B32),IF(Q$27="kg/t SAR",(Q$28*$B32),IF(Q$27="kg/t DM",((Q$28*($B$28/100))*$B32),IF(Q$27="mg/kg SAR",((Q$28*0.001)*$B32),IF(Q$27="mg/kg DM",(((Q$28*0.001)*($B$28/100))*$B32),0)))))))*2.5</f>
        <v>181.49200000000002</v>
      </c>
      <c r="R32" s="77">
        <f t="shared" ref="R32:U50" si="11">IF(R$27="%w/w SAR",((R$28*10)*$B32),IF(R$27="%w/w DM",(((R$28*10)*($B$28/100))*$B32),IF(R$27="kg/t SAR",(R$28*$B32),IF(R$27="kg/t DM",((R$28*($B$28/100))*$B32),IF(R$27="mg/kg SAR",((R$28*0.001)*$B32),IF(R$27="mg/kg DM",(((R$28*0.001)*($B$28/100))*$B32),0))))))</f>
        <v>0</v>
      </c>
      <c r="S32" s="77">
        <f t="shared" si="11"/>
        <v>0.68593300000000001</v>
      </c>
      <c r="T32" s="77">
        <f t="shared" si="11"/>
        <v>0</v>
      </c>
      <c r="U32" s="77">
        <f t="shared" si="11"/>
        <v>0</v>
      </c>
      <c r="AB32" s="59"/>
      <c r="AC32" s="59"/>
      <c r="AD32" s="59"/>
      <c r="AE32" s="59"/>
      <c r="AF32" s="59"/>
      <c r="AG32" s="59"/>
      <c r="AH32" s="59"/>
      <c r="AI32" s="59"/>
    </row>
    <row r="33" spans="1:35" s="72" customFormat="1" ht="13" x14ac:dyDescent="0.35">
      <c r="A33" s="13">
        <f>E8</f>
        <v>19</v>
      </c>
      <c r="B33" s="15">
        <v>85</v>
      </c>
      <c r="C33" s="77">
        <f t="shared" si="6"/>
        <v>145.4605</v>
      </c>
      <c r="D33" s="77">
        <f t="shared" si="7"/>
        <v>50.751835700000008</v>
      </c>
      <c r="E33" s="77">
        <f t="shared" si="8"/>
        <v>7.5257792999999999</v>
      </c>
      <c r="F33" s="77">
        <f t="shared" si="9"/>
        <v>24.338611</v>
      </c>
      <c r="G33" s="77">
        <f t="shared" si="5"/>
        <v>0.50444100000000003</v>
      </c>
      <c r="H33" s="77">
        <f t="shared" si="5"/>
        <v>1.8416100000000002</v>
      </c>
      <c r="I33" s="77">
        <f t="shared" si="5"/>
        <v>0.1801575</v>
      </c>
      <c r="J33" s="77">
        <f t="shared" si="5"/>
        <v>1.961715E-2</v>
      </c>
      <c r="K33" s="77">
        <f t="shared" si="5"/>
        <v>4.2704000000000006E-3</v>
      </c>
      <c r="L33" s="77">
        <f t="shared" si="5"/>
        <v>0.27090350000000002</v>
      </c>
      <c r="M33" s="77">
        <f t="shared" si="5"/>
        <v>6.7525699999999994E-2</v>
      </c>
      <c r="N33" s="77">
        <f t="shared" si="5"/>
        <v>1841.6100000000001</v>
      </c>
      <c r="O33" s="77">
        <f t="shared" si="5"/>
        <v>127.57820000000001</v>
      </c>
      <c r="P33" s="77">
        <f t="shared" si="5"/>
        <v>0</v>
      </c>
      <c r="Q33" s="77">
        <f t="shared" si="10"/>
        <v>181.49200000000002</v>
      </c>
      <c r="R33" s="77">
        <f t="shared" si="11"/>
        <v>0</v>
      </c>
      <c r="S33" s="77">
        <f t="shared" si="11"/>
        <v>0.68593300000000001</v>
      </c>
      <c r="T33" s="77">
        <f t="shared" si="11"/>
        <v>0</v>
      </c>
      <c r="U33" s="77">
        <f t="shared" si="11"/>
        <v>0</v>
      </c>
      <c r="AB33" s="59"/>
      <c r="AC33" s="59"/>
      <c r="AD33" s="59"/>
      <c r="AE33" s="59"/>
      <c r="AF33" s="59"/>
      <c r="AG33" s="59"/>
      <c r="AH33" s="59"/>
      <c r="AI33" s="59"/>
    </row>
    <row r="34" spans="1:35" s="72" customFormat="1" ht="13" x14ac:dyDescent="0.35">
      <c r="A34" s="13">
        <f>F8</f>
        <v>20</v>
      </c>
      <c r="B34" s="15">
        <v>85</v>
      </c>
      <c r="C34" s="77">
        <f t="shared" si="6"/>
        <v>145.4605</v>
      </c>
      <c r="D34" s="77">
        <f t="shared" si="7"/>
        <v>50.751835700000008</v>
      </c>
      <c r="E34" s="77">
        <f t="shared" si="8"/>
        <v>7.5257792999999999</v>
      </c>
      <c r="F34" s="77">
        <f t="shared" si="9"/>
        <v>24.338611</v>
      </c>
      <c r="G34" s="77">
        <f t="shared" si="5"/>
        <v>0.50444100000000003</v>
      </c>
      <c r="H34" s="77">
        <f t="shared" si="5"/>
        <v>1.8416100000000002</v>
      </c>
      <c r="I34" s="77">
        <f t="shared" si="5"/>
        <v>0.1801575</v>
      </c>
      <c r="J34" s="77">
        <f t="shared" si="5"/>
        <v>1.961715E-2</v>
      </c>
      <c r="K34" s="77">
        <f t="shared" si="5"/>
        <v>4.2704000000000006E-3</v>
      </c>
      <c r="L34" s="77">
        <f t="shared" si="5"/>
        <v>0.27090350000000002</v>
      </c>
      <c r="M34" s="77">
        <f t="shared" si="5"/>
        <v>6.7525699999999994E-2</v>
      </c>
      <c r="N34" s="77">
        <f t="shared" si="5"/>
        <v>1841.6100000000001</v>
      </c>
      <c r="O34" s="77">
        <f t="shared" si="5"/>
        <v>127.57820000000001</v>
      </c>
      <c r="P34" s="77">
        <f t="shared" si="5"/>
        <v>0</v>
      </c>
      <c r="Q34" s="77">
        <f t="shared" si="10"/>
        <v>181.49200000000002</v>
      </c>
      <c r="R34" s="77">
        <f t="shared" si="11"/>
        <v>0</v>
      </c>
      <c r="S34" s="77">
        <f t="shared" si="11"/>
        <v>0.68593300000000001</v>
      </c>
      <c r="T34" s="77">
        <f t="shared" si="11"/>
        <v>0</v>
      </c>
      <c r="U34" s="77">
        <f t="shared" si="11"/>
        <v>0</v>
      </c>
      <c r="AB34" s="59"/>
      <c r="AC34" s="59"/>
      <c r="AD34" s="59"/>
      <c r="AE34" s="59"/>
      <c r="AF34" s="59"/>
      <c r="AG34" s="59"/>
      <c r="AH34" s="59"/>
      <c r="AI34" s="59"/>
    </row>
    <row r="35" spans="1:35" s="72" customFormat="1" ht="13" x14ac:dyDescent="0.35">
      <c r="A35" s="13">
        <f>G8</f>
        <v>21</v>
      </c>
      <c r="B35" s="15">
        <v>85</v>
      </c>
      <c r="C35" s="77">
        <f t="shared" si="6"/>
        <v>145.4605</v>
      </c>
      <c r="D35" s="77">
        <f t="shared" si="7"/>
        <v>50.751835700000008</v>
      </c>
      <c r="E35" s="77">
        <f t="shared" si="8"/>
        <v>7.5257792999999999</v>
      </c>
      <c r="F35" s="77">
        <f t="shared" si="9"/>
        <v>24.338611</v>
      </c>
      <c r="G35" s="77">
        <f t="shared" si="5"/>
        <v>0.50444100000000003</v>
      </c>
      <c r="H35" s="77">
        <f t="shared" si="5"/>
        <v>1.8416100000000002</v>
      </c>
      <c r="I35" s="77">
        <f t="shared" si="5"/>
        <v>0.1801575</v>
      </c>
      <c r="J35" s="77">
        <f t="shared" si="5"/>
        <v>1.961715E-2</v>
      </c>
      <c r="K35" s="77">
        <f t="shared" si="5"/>
        <v>4.2704000000000006E-3</v>
      </c>
      <c r="L35" s="77">
        <f t="shared" si="5"/>
        <v>0.27090350000000002</v>
      </c>
      <c r="M35" s="77">
        <f t="shared" si="5"/>
        <v>6.7525699999999994E-2</v>
      </c>
      <c r="N35" s="77">
        <f t="shared" si="5"/>
        <v>1841.6100000000001</v>
      </c>
      <c r="O35" s="77">
        <f t="shared" si="5"/>
        <v>127.57820000000001</v>
      </c>
      <c r="P35" s="77">
        <f t="shared" si="5"/>
        <v>0</v>
      </c>
      <c r="Q35" s="77">
        <f t="shared" si="10"/>
        <v>181.49200000000002</v>
      </c>
      <c r="R35" s="77">
        <f t="shared" si="11"/>
        <v>0</v>
      </c>
      <c r="S35" s="77">
        <f t="shared" si="11"/>
        <v>0.68593300000000001</v>
      </c>
      <c r="T35" s="77">
        <f t="shared" si="11"/>
        <v>0</v>
      </c>
      <c r="U35" s="77">
        <f t="shared" si="11"/>
        <v>0</v>
      </c>
      <c r="AB35" s="59"/>
      <c r="AC35" s="59"/>
      <c r="AD35" s="59"/>
      <c r="AE35" s="59"/>
      <c r="AF35" s="59"/>
      <c r="AG35" s="59"/>
      <c r="AH35" s="59"/>
      <c r="AI35" s="59"/>
    </row>
    <row r="36" spans="1:35" s="72" customFormat="1" ht="13" x14ac:dyDescent="0.35">
      <c r="A36" s="13">
        <f>H8</f>
        <v>22</v>
      </c>
      <c r="B36" s="15">
        <v>85</v>
      </c>
      <c r="C36" s="77">
        <f t="shared" si="6"/>
        <v>145.4605</v>
      </c>
      <c r="D36" s="77">
        <f t="shared" si="7"/>
        <v>50.751835700000008</v>
      </c>
      <c r="E36" s="77">
        <f t="shared" si="8"/>
        <v>7.5257792999999999</v>
      </c>
      <c r="F36" s="77">
        <f t="shared" si="9"/>
        <v>24.338611</v>
      </c>
      <c r="G36" s="77">
        <f t="shared" si="5"/>
        <v>0.50444100000000003</v>
      </c>
      <c r="H36" s="77">
        <f t="shared" si="5"/>
        <v>1.8416100000000002</v>
      </c>
      <c r="I36" s="77">
        <f t="shared" si="5"/>
        <v>0.1801575</v>
      </c>
      <c r="J36" s="77">
        <f t="shared" si="5"/>
        <v>1.961715E-2</v>
      </c>
      <c r="K36" s="77">
        <f t="shared" si="5"/>
        <v>4.2704000000000006E-3</v>
      </c>
      <c r="L36" s="77">
        <f t="shared" si="5"/>
        <v>0.27090350000000002</v>
      </c>
      <c r="M36" s="77">
        <f t="shared" si="5"/>
        <v>6.7525699999999994E-2</v>
      </c>
      <c r="N36" s="77">
        <f t="shared" si="5"/>
        <v>1841.6100000000001</v>
      </c>
      <c r="O36" s="77">
        <f t="shared" si="5"/>
        <v>127.57820000000001</v>
      </c>
      <c r="P36" s="77">
        <f t="shared" si="5"/>
        <v>0</v>
      </c>
      <c r="Q36" s="77">
        <f t="shared" si="10"/>
        <v>181.49200000000002</v>
      </c>
      <c r="R36" s="77">
        <f t="shared" si="11"/>
        <v>0</v>
      </c>
      <c r="S36" s="77">
        <f t="shared" si="11"/>
        <v>0.68593300000000001</v>
      </c>
      <c r="T36" s="77">
        <f t="shared" si="11"/>
        <v>0</v>
      </c>
      <c r="U36" s="77">
        <f t="shared" si="11"/>
        <v>0</v>
      </c>
      <c r="AB36" s="59"/>
      <c r="AC36" s="59"/>
      <c r="AD36" s="59"/>
      <c r="AE36" s="59"/>
      <c r="AF36" s="59"/>
      <c r="AG36" s="59"/>
      <c r="AH36" s="59"/>
      <c r="AI36" s="59"/>
    </row>
    <row r="37" spans="1:35" s="72" customFormat="1" ht="13" x14ac:dyDescent="0.35">
      <c r="A37" s="13">
        <f>I8</f>
        <v>23</v>
      </c>
      <c r="B37" s="15">
        <v>85</v>
      </c>
      <c r="C37" s="77">
        <f t="shared" si="6"/>
        <v>145.4605</v>
      </c>
      <c r="D37" s="77">
        <f t="shared" si="7"/>
        <v>50.751835700000008</v>
      </c>
      <c r="E37" s="77">
        <f t="shared" si="8"/>
        <v>7.5257792999999999</v>
      </c>
      <c r="F37" s="77">
        <f t="shared" si="9"/>
        <v>24.338611</v>
      </c>
      <c r="G37" s="77">
        <f t="shared" si="5"/>
        <v>0.50444100000000003</v>
      </c>
      <c r="H37" s="77">
        <f t="shared" si="5"/>
        <v>1.8416100000000002</v>
      </c>
      <c r="I37" s="77">
        <f t="shared" si="5"/>
        <v>0.1801575</v>
      </c>
      <c r="J37" s="77">
        <f t="shared" si="5"/>
        <v>1.961715E-2</v>
      </c>
      <c r="K37" s="77">
        <f t="shared" si="5"/>
        <v>4.2704000000000006E-3</v>
      </c>
      <c r="L37" s="77">
        <f t="shared" si="5"/>
        <v>0.27090350000000002</v>
      </c>
      <c r="M37" s="77">
        <f t="shared" si="5"/>
        <v>6.7525699999999994E-2</v>
      </c>
      <c r="N37" s="77">
        <f t="shared" si="5"/>
        <v>1841.6100000000001</v>
      </c>
      <c r="O37" s="77">
        <f t="shared" si="5"/>
        <v>127.57820000000001</v>
      </c>
      <c r="P37" s="77">
        <f t="shared" si="5"/>
        <v>0</v>
      </c>
      <c r="Q37" s="77">
        <f t="shared" si="10"/>
        <v>181.49200000000002</v>
      </c>
      <c r="R37" s="77">
        <f t="shared" si="11"/>
        <v>0</v>
      </c>
      <c r="S37" s="77">
        <f t="shared" si="11"/>
        <v>0.68593300000000001</v>
      </c>
      <c r="T37" s="77">
        <f t="shared" si="11"/>
        <v>0</v>
      </c>
      <c r="U37" s="77">
        <f t="shared" si="11"/>
        <v>0</v>
      </c>
      <c r="AB37" s="59"/>
      <c r="AC37" s="59"/>
      <c r="AD37" s="59"/>
      <c r="AE37" s="59"/>
      <c r="AF37" s="59"/>
      <c r="AG37" s="59"/>
      <c r="AH37" s="59"/>
      <c r="AI37" s="59"/>
    </row>
    <row r="38" spans="1:35" s="72" customFormat="1" ht="13" x14ac:dyDescent="0.35">
      <c r="A38" s="13" t="str">
        <f>J8</f>
        <v>T1</v>
      </c>
      <c r="B38" s="15">
        <v>85</v>
      </c>
      <c r="C38" s="77">
        <f t="shared" si="6"/>
        <v>145.4605</v>
      </c>
      <c r="D38" s="77">
        <f t="shared" si="7"/>
        <v>50.751835700000008</v>
      </c>
      <c r="E38" s="77">
        <f t="shared" si="8"/>
        <v>7.5257792999999999</v>
      </c>
      <c r="F38" s="77">
        <f t="shared" si="9"/>
        <v>24.338611</v>
      </c>
      <c r="G38" s="77">
        <f t="shared" si="5"/>
        <v>0.50444100000000003</v>
      </c>
      <c r="H38" s="77">
        <f t="shared" si="5"/>
        <v>1.8416100000000002</v>
      </c>
      <c r="I38" s="77">
        <f t="shared" si="5"/>
        <v>0.1801575</v>
      </c>
      <c r="J38" s="77">
        <f t="shared" si="5"/>
        <v>1.961715E-2</v>
      </c>
      <c r="K38" s="77">
        <f t="shared" si="5"/>
        <v>4.2704000000000006E-3</v>
      </c>
      <c r="L38" s="77">
        <f t="shared" si="5"/>
        <v>0.27090350000000002</v>
      </c>
      <c r="M38" s="77">
        <f t="shared" si="5"/>
        <v>6.7525699999999994E-2</v>
      </c>
      <c r="N38" s="77">
        <f t="shared" si="5"/>
        <v>1841.6100000000001</v>
      </c>
      <c r="O38" s="77">
        <f t="shared" si="5"/>
        <v>127.57820000000001</v>
      </c>
      <c r="P38" s="77">
        <f t="shared" si="5"/>
        <v>0</v>
      </c>
      <c r="Q38" s="77">
        <f t="shared" si="10"/>
        <v>181.49200000000002</v>
      </c>
      <c r="R38" s="77">
        <f t="shared" si="11"/>
        <v>0</v>
      </c>
      <c r="S38" s="77">
        <f t="shared" si="11"/>
        <v>0.68593300000000001</v>
      </c>
      <c r="T38" s="77">
        <f t="shared" si="11"/>
        <v>0</v>
      </c>
      <c r="U38" s="77">
        <f t="shared" si="11"/>
        <v>0</v>
      </c>
      <c r="AB38" s="59"/>
      <c r="AC38" s="59"/>
      <c r="AD38" s="59"/>
      <c r="AE38" s="59"/>
      <c r="AF38" s="59"/>
      <c r="AG38" s="59"/>
      <c r="AH38" s="59"/>
      <c r="AI38" s="59"/>
    </row>
    <row r="39" spans="1:35" s="72" customFormat="1" ht="13" x14ac:dyDescent="0.35">
      <c r="A39" s="13" t="str">
        <f>K8</f>
        <v>T2</v>
      </c>
      <c r="B39" s="15">
        <v>85</v>
      </c>
      <c r="C39" s="77">
        <f t="shared" si="6"/>
        <v>145.4605</v>
      </c>
      <c r="D39" s="77">
        <f t="shared" si="7"/>
        <v>50.751835700000008</v>
      </c>
      <c r="E39" s="77">
        <f t="shared" si="8"/>
        <v>7.5257792999999999</v>
      </c>
      <c r="F39" s="77">
        <f t="shared" si="9"/>
        <v>24.338611</v>
      </c>
      <c r="G39" s="77">
        <f t="shared" si="5"/>
        <v>0.50444100000000003</v>
      </c>
      <c r="H39" s="77">
        <f t="shared" si="5"/>
        <v>1.8416100000000002</v>
      </c>
      <c r="I39" s="77">
        <f t="shared" si="5"/>
        <v>0.1801575</v>
      </c>
      <c r="J39" s="77">
        <f t="shared" si="5"/>
        <v>1.961715E-2</v>
      </c>
      <c r="K39" s="77">
        <f t="shared" si="5"/>
        <v>4.2704000000000006E-3</v>
      </c>
      <c r="L39" s="77">
        <f t="shared" si="5"/>
        <v>0.27090350000000002</v>
      </c>
      <c r="M39" s="77">
        <f t="shared" si="5"/>
        <v>6.7525699999999994E-2</v>
      </c>
      <c r="N39" s="77">
        <f t="shared" si="5"/>
        <v>1841.6100000000001</v>
      </c>
      <c r="O39" s="77">
        <f t="shared" si="5"/>
        <v>127.57820000000001</v>
      </c>
      <c r="P39" s="77">
        <f t="shared" si="5"/>
        <v>0</v>
      </c>
      <c r="Q39" s="77">
        <f t="shared" si="10"/>
        <v>181.49200000000002</v>
      </c>
      <c r="R39" s="77">
        <f t="shared" si="11"/>
        <v>0</v>
      </c>
      <c r="S39" s="77">
        <f t="shared" si="11"/>
        <v>0.68593300000000001</v>
      </c>
      <c r="T39" s="77">
        <f t="shared" si="11"/>
        <v>0</v>
      </c>
      <c r="U39" s="77">
        <f t="shared" si="11"/>
        <v>0</v>
      </c>
      <c r="AB39" s="59"/>
      <c r="AC39" s="59"/>
      <c r="AD39" s="59"/>
      <c r="AE39" s="59"/>
      <c r="AF39" s="59"/>
      <c r="AG39" s="59"/>
      <c r="AH39" s="59"/>
      <c r="AI39" s="59"/>
    </row>
    <row r="40" spans="1:35" s="72" customFormat="1" ht="13" x14ac:dyDescent="0.35">
      <c r="A40" s="13" t="str">
        <f>L8</f>
        <v>T5</v>
      </c>
      <c r="B40" s="15">
        <v>85</v>
      </c>
      <c r="C40" s="77">
        <f t="shared" si="6"/>
        <v>145.4605</v>
      </c>
      <c r="D40" s="77">
        <f t="shared" si="7"/>
        <v>50.751835700000008</v>
      </c>
      <c r="E40" s="77">
        <f t="shared" si="8"/>
        <v>7.5257792999999999</v>
      </c>
      <c r="F40" s="77">
        <f t="shared" si="9"/>
        <v>24.338611</v>
      </c>
      <c r="G40" s="77">
        <f t="shared" si="5"/>
        <v>0.50444100000000003</v>
      </c>
      <c r="H40" s="77">
        <f t="shared" si="5"/>
        <v>1.8416100000000002</v>
      </c>
      <c r="I40" s="77">
        <f t="shared" si="5"/>
        <v>0.1801575</v>
      </c>
      <c r="J40" s="77">
        <f t="shared" si="5"/>
        <v>1.961715E-2</v>
      </c>
      <c r="K40" s="77">
        <f t="shared" si="5"/>
        <v>4.2704000000000006E-3</v>
      </c>
      <c r="L40" s="77">
        <f t="shared" si="5"/>
        <v>0.27090350000000002</v>
      </c>
      <c r="M40" s="77">
        <f t="shared" si="5"/>
        <v>6.7525699999999994E-2</v>
      </c>
      <c r="N40" s="77">
        <f t="shared" si="5"/>
        <v>1841.6100000000001</v>
      </c>
      <c r="O40" s="77">
        <f t="shared" si="5"/>
        <v>127.57820000000001</v>
      </c>
      <c r="P40" s="77">
        <f t="shared" si="5"/>
        <v>0</v>
      </c>
      <c r="Q40" s="77">
        <f t="shared" si="10"/>
        <v>181.49200000000002</v>
      </c>
      <c r="R40" s="77">
        <f t="shared" si="11"/>
        <v>0</v>
      </c>
      <c r="S40" s="77">
        <f t="shared" si="11"/>
        <v>0.68593300000000001</v>
      </c>
      <c r="T40" s="77">
        <f t="shared" si="11"/>
        <v>0</v>
      </c>
      <c r="U40" s="77">
        <f t="shared" si="11"/>
        <v>0</v>
      </c>
      <c r="AB40" s="59"/>
      <c r="AC40" s="59"/>
      <c r="AD40" s="59"/>
      <c r="AE40" s="59"/>
      <c r="AF40" s="59"/>
      <c r="AG40" s="59"/>
      <c r="AH40" s="59"/>
      <c r="AI40" s="59"/>
    </row>
    <row r="41" spans="1:35" s="72" customFormat="1" ht="13" x14ac:dyDescent="0.35">
      <c r="A41" s="13" t="str">
        <f>M8</f>
        <v>T6</v>
      </c>
      <c r="B41" s="15">
        <v>85</v>
      </c>
      <c r="C41" s="77">
        <f t="shared" si="6"/>
        <v>145.4605</v>
      </c>
      <c r="D41" s="77">
        <f t="shared" si="7"/>
        <v>50.751835700000008</v>
      </c>
      <c r="E41" s="77">
        <f t="shared" si="8"/>
        <v>7.5257792999999999</v>
      </c>
      <c r="F41" s="77">
        <f t="shared" si="9"/>
        <v>24.338611</v>
      </c>
      <c r="G41" s="77">
        <f t="shared" si="5"/>
        <v>0.50444100000000003</v>
      </c>
      <c r="H41" s="77">
        <f t="shared" si="5"/>
        <v>1.8416100000000002</v>
      </c>
      <c r="I41" s="77">
        <f t="shared" si="5"/>
        <v>0.1801575</v>
      </c>
      <c r="J41" s="77">
        <f t="shared" si="5"/>
        <v>1.961715E-2</v>
      </c>
      <c r="K41" s="77">
        <f t="shared" si="5"/>
        <v>4.2704000000000006E-3</v>
      </c>
      <c r="L41" s="77">
        <f t="shared" si="5"/>
        <v>0.27090350000000002</v>
      </c>
      <c r="M41" s="77">
        <f t="shared" si="5"/>
        <v>6.7525699999999994E-2</v>
      </c>
      <c r="N41" s="77">
        <f t="shared" si="5"/>
        <v>1841.6100000000001</v>
      </c>
      <c r="O41" s="77">
        <f t="shared" si="5"/>
        <v>127.57820000000001</v>
      </c>
      <c r="P41" s="77">
        <f t="shared" si="5"/>
        <v>0</v>
      </c>
      <c r="Q41" s="77">
        <f t="shared" si="10"/>
        <v>181.49200000000002</v>
      </c>
      <c r="R41" s="77">
        <f t="shared" si="11"/>
        <v>0</v>
      </c>
      <c r="S41" s="77">
        <f t="shared" si="11"/>
        <v>0.68593300000000001</v>
      </c>
      <c r="T41" s="77">
        <f t="shared" si="11"/>
        <v>0</v>
      </c>
      <c r="U41" s="77">
        <f t="shared" si="11"/>
        <v>0</v>
      </c>
      <c r="AB41" s="59"/>
      <c r="AC41" s="59"/>
      <c r="AD41" s="59"/>
      <c r="AE41" s="59"/>
      <c r="AF41" s="59"/>
      <c r="AG41" s="59"/>
      <c r="AH41" s="59"/>
      <c r="AI41" s="59"/>
    </row>
    <row r="42" spans="1:35" s="72" customFormat="1" ht="13" x14ac:dyDescent="0.35">
      <c r="A42" s="13" t="str">
        <f>N8</f>
        <v>T8</v>
      </c>
      <c r="B42" s="15">
        <v>85</v>
      </c>
      <c r="C42" s="77">
        <f t="shared" si="6"/>
        <v>145.4605</v>
      </c>
      <c r="D42" s="77">
        <f t="shared" si="7"/>
        <v>50.751835700000008</v>
      </c>
      <c r="E42" s="77">
        <f t="shared" si="8"/>
        <v>7.5257792999999999</v>
      </c>
      <c r="F42" s="77">
        <f t="shared" si="9"/>
        <v>24.338611</v>
      </c>
      <c r="G42" s="77">
        <f t="shared" si="5"/>
        <v>0.50444100000000003</v>
      </c>
      <c r="H42" s="77">
        <f t="shared" si="5"/>
        <v>1.8416100000000002</v>
      </c>
      <c r="I42" s="77">
        <f t="shared" si="5"/>
        <v>0.1801575</v>
      </c>
      <c r="J42" s="77">
        <f t="shared" si="5"/>
        <v>1.961715E-2</v>
      </c>
      <c r="K42" s="77">
        <f t="shared" si="5"/>
        <v>4.2704000000000006E-3</v>
      </c>
      <c r="L42" s="77">
        <f t="shared" si="5"/>
        <v>0.27090350000000002</v>
      </c>
      <c r="M42" s="77">
        <f t="shared" si="5"/>
        <v>6.7525699999999994E-2</v>
      </c>
      <c r="N42" s="77">
        <f t="shared" si="5"/>
        <v>1841.6100000000001</v>
      </c>
      <c r="O42" s="77">
        <f t="shared" si="5"/>
        <v>127.57820000000001</v>
      </c>
      <c r="P42" s="77">
        <f t="shared" si="5"/>
        <v>0</v>
      </c>
      <c r="Q42" s="77">
        <f t="shared" si="10"/>
        <v>181.49200000000002</v>
      </c>
      <c r="R42" s="77">
        <f t="shared" si="11"/>
        <v>0</v>
      </c>
      <c r="S42" s="77">
        <f t="shared" si="11"/>
        <v>0.68593300000000001</v>
      </c>
      <c r="T42" s="77">
        <f t="shared" si="11"/>
        <v>0</v>
      </c>
      <c r="U42" s="77">
        <f t="shared" si="11"/>
        <v>0</v>
      </c>
      <c r="AB42" s="59"/>
      <c r="AC42" s="59"/>
      <c r="AD42" s="59"/>
      <c r="AE42" s="59"/>
      <c r="AF42" s="59"/>
      <c r="AG42" s="59"/>
      <c r="AH42" s="59"/>
      <c r="AI42" s="59"/>
    </row>
    <row r="43" spans="1:35" s="72" customFormat="1" ht="13" x14ac:dyDescent="0.35">
      <c r="A43" s="13" t="str">
        <f>O8</f>
        <v>T9</v>
      </c>
      <c r="B43" s="15">
        <v>85</v>
      </c>
      <c r="C43" s="77">
        <f t="shared" si="6"/>
        <v>145.4605</v>
      </c>
      <c r="D43" s="77">
        <f t="shared" si="7"/>
        <v>50.751835700000008</v>
      </c>
      <c r="E43" s="77">
        <f t="shared" si="8"/>
        <v>7.5257792999999999</v>
      </c>
      <c r="F43" s="77">
        <f t="shared" si="9"/>
        <v>24.338611</v>
      </c>
      <c r="G43" s="77">
        <f t="shared" si="5"/>
        <v>0.50444100000000003</v>
      </c>
      <c r="H43" s="77">
        <f t="shared" si="5"/>
        <v>1.8416100000000002</v>
      </c>
      <c r="I43" s="77">
        <f t="shared" si="5"/>
        <v>0.1801575</v>
      </c>
      <c r="J43" s="77">
        <f t="shared" si="5"/>
        <v>1.961715E-2</v>
      </c>
      <c r="K43" s="77">
        <f t="shared" si="5"/>
        <v>4.2704000000000006E-3</v>
      </c>
      <c r="L43" s="77">
        <f t="shared" si="5"/>
        <v>0.27090350000000002</v>
      </c>
      <c r="M43" s="77">
        <f t="shared" si="5"/>
        <v>6.7525699999999994E-2</v>
      </c>
      <c r="N43" s="77">
        <f t="shared" si="5"/>
        <v>1841.6100000000001</v>
      </c>
      <c r="O43" s="77">
        <f t="shared" si="5"/>
        <v>127.57820000000001</v>
      </c>
      <c r="P43" s="77">
        <f t="shared" si="5"/>
        <v>0</v>
      </c>
      <c r="Q43" s="77">
        <f t="shared" si="10"/>
        <v>181.49200000000002</v>
      </c>
      <c r="R43" s="77">
        <f t="shared" si="11"/>
        <v>0</v>
      </c>
      <c r="S43" s="77">
        <f t="shared" si="11"/>
        <v>0.68593300000000001</v>
      </c>
      <c r="T43" s="77">
        <f t="shared" si="11"/>
        <v>0</v>
      </c>
      <c r="U43" s="77">
        <f t="shared" si="11"/>
        <v>0</v>
      </c>
      <c r="AB43" s="59"/>
      <c r="AC43" s="59"/>
      <c r="AD43" s="59"/>
      <c r="AE43" s="59"/>
      <c r="AF43" s="59"/>
      <c r="AG43" s="59"/>
      <c r="AH43" s="59"/>
      <c r="AI43" s="59"/>
    </row>
    <row r="44" spans="1:35" s="72" customFormat="1" ht="13" x14ac:dyDescent="0.35">
      <c r="A44" s="13" t="str">
        <f>P8</f>
        <v>T10</v>
      </c>
      <c r="B44" s="15">
        <v>85</v>
      </c>
      <c r="C44" s="77">
        <f t="shared" si="6"/>
        <v>145.4605</v>
      </c>
      <c r="D44" s="77">
        <f t="shared" si="7"/>
        <v>50.751835700000008</v>
      </c>
      <c r="E44" s="77">
        <f t="shared" si="8"/>
        <v>7.5257792999999999</v>
      </c>
      <c r="F44" s="77">
        <f t="shared" si="9"/>
        <v>24.338611</v>
      </c>
      <c r="G44" s="77">
        <f t="shared" si="5"/>
        <v>0.50444100000000003</v>
      </c>
      <c r="H44" s="77">
        <f t="shared" si="5"/>
        <v>1.8416100000000002</v>
      </c>
      <c r="I44" s="77">
        <f t="shared" si="5"/>
        <v>0.1801575</v>
      </c>
      <c r="J44" s="77">
        <f t="shared" si="5"/>
        <v>1.961715E-2</v>
      </c>
      <c r="K44" s="77">
        <f t="shared" si="5"/>
        <v>4.2704000000000006E-3</v>
      </c>
      <c r="L44" s="77">
        <f t="shared" si="5"/>
        <v>0.27090350000000002</v>
      </c>
      <c r="M44" s="77">
        <f t="shared" si="5"/>
        <v>6.7525699999999994E-2</v>
      </c>
      <c r="N44" s="77">
        <f t="shared" si="5"/>
        <v>1841.6100000000001</v>
      </c>
      <c r="O44" s="77">
        <f t="shared" si="5"/>
        <v>127.57820000000001</v>
      </c>
      <c r="P44" s="77">
        <f t="shared" si="5"/>
        <v>0</v>
      </c>
      <c r="Q44" s="77">
        <f t="shared" si="10"/>
        <v>181.49200000000002</v>
      </c>
      <c r="R44" s="77">
        <f t="shared" si="11"/>
        <v>0</v>
      </c>
      <c r="S44" s="77">
        <f t="shared" si="11"/>
        <v>0.68593300000000001</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17</v>
      </c>
      <c r="C57" s="8">
        <f t="shared" ref="C57:U57" si="13">D8</f>
        <v>18</v>
      </c>
      <c r="D57" s="8">
        <f t="shared" si="13"/>
        <v>19</v>
      </c>
      <c r="E57" s="8">
        <f t="shared" si="13"/>
        <v>20</v>
      </c>
      <c r="F57" s="8">
        <f t="shared" si="13"/>
        <v>21</v>
      </c>
      <c r="G57" s="8">
        <f t="shared" si="13"/>
        <v>22</v>
      </c>
      <c r="H57" s="8">
        <f t="shared" si="13"/>
        <v>23</v>
      </c>
      <c r="I57" s="8" t="str">
        <f t="shared" si="13"/>
        <v>T1</v>
      </c>
      <c r="J57" s="8" t="str">
        <f t="shared" si="13"/>
        <v>T2</v>
      </c>
      <c r="K57" s="8" t="str">
        <f t="shared" si="13"/>
        <v>T5</v>
      </c>
      <c r="L57" s="8" t="str">
        <f t="shared" si="13"/>
        <v>T6</v>
      </c>
      <c r="M57" s="8" t="str">
        <f t="shared" si="13"/>
        <v>T8</v>
      </c>
      <c r="N57" s="8" t="str">
        <f t="shared" si="13"/>
        <v>T9</v>
      </c>
      <c r="O57" s="8" t="str">
        <f t="shared" si="13"/>
        <v>T10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5.5</v>
      </c>
      <c r="C60" s="76">
        <f t="shared" ref="C60:U60" si="14">D10</f>
        <v>5.6</v>
      </c>
      <c r="D60" s="76">
        <f t="shared" si="14"/>
        <v>5.6</v>
      </c>
      <c r="E60" s="76">
        <f t="shared" si="14"/>
        <v>5.4</v>
      </c>
      <c r="F60" s="76">
        <f t="shared" si="14"/>
        <v>5.4</v>
      </c>
      <c r="G60" s="76">
        <f t="shared" si="14"/>
        <v>5.3</v>
      </c>
      <c r="H60" s="76">
        <f t="shared" si="14"/>
        <v>5.7</v>
      </c>
      <c r="I60" s="76">
        <f t="shared" si="14"/>
        <v>6.1</v>
      </c>
      <c r="J60" s="76">
        <f t="shared" si="14"/>
        <v>5.9</v>
      </c>
      <c r="K60" s="76">
        <f t="shared" si="14"/>
        <v>6.1</v>
      </c>
      <c r="L60" s="76">
        <f t="shared" si="14"/>
        <v>6.2</v>
      </c>
      <c r="M60" s="76">
        <f t="shared" si="14"/>
        <v>6</v>
      </c>
      <c r="N60" s="76">
        <f t="shared" si="14"/>
        <v>5.8</v>
      </c>
      <c r="O60" s="76">
        <f t="shared" si="14"/>
        <v>5.9</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85</v>
      </c>
      <c r="C62" s="77">
        <f>B32</f>
        <v>85</v>
      </c>
      <c r="D62" s="77">
        <f>B33</f>
        <v>85</v>
      </c>
      <c r="E62" s="77">
        <f>B34</f>
        <v>85</v>
      </c>
      <c r="F62" s="77">
        <f>B35</f>
        <v>85</v>
      </c>
      <c r="G62" s="77">
        <f>B36</f>
        <v>85</v>
      </c>
      <c r="H62" s="77">
        <f>B37</f>
        <v>85</v>
      </c>
      <c r="I62" s="77">
        <f>B38</f>
        <v>85</v>
      </c>
      <c r="J62" s="77">
        <f>B39</f>
        <v>85</v>
      </c>
      <c r="K62" s="77">
        <f>B40</f>
        <v>85</v>
      </c>
      <c r="L62" s="77">
        <f>B41</f>
        <v>85</v>
      </c>
      <c r="M62" s="77">
        <f>B42</f>
        <v>85</v>
      </c>
      <c r="N62" s="77">
        <f>B43</f>
        <v>85</v>
      </c>
      <c r="O62" s="77">
        <f>B44</f>
        <v>85</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4.2000000000000011</v>
      </c>
      <c r="C64" s="77">
        <f t="shared" ref="C64:U64" si="17">(C59-C60)*C61</f>
        <v>3.6000000000000032</v>
      </c>
      <c r="D64" s="77">
        <f t="shared" si="17"/>
        <v>3.6000000000000032</v>
      </c>
      <c r="E64" s="77">
        <f t="shared" si="17"/>
        <v>4.7999999999999989</v>
      </c>
      <c r="F64" s="77">
        <f t="shared" si="17"/>
        <v>4.7999999999999989</v>
      </c>
      <c r="G64" s="77">
        <f t="shared" si="17"/>
        <v>5.4000000000000021</v>
      </c>
      <c r="H64" s="77">
        <f t="shared" si="17"/>
        <v>3</v>
      </c>
      <c r="I64" s="77">
        <f t="shared" si="17"/>
        <v>0.6000000000000032</v>
      </c>
      <c r="J64" s="77">
        <f t="shared" si="17"/>
        <v>1.7999999999999989</v>
      </c>
      <c r="K64" s="77">
        <f t="shared" si="17"/>
        <v>0.6000000000000032</v>
      </c>
      <c r="L64" s="77">
        <f t="shared" si="17"/>
        <v>0</v>
      </c>
      <c r="M64" s="77">
        <f t="shared" si="17"/>
        <v>1.2000000000000011</v>
      </c>
      <c r="N64" s="77">
        <f t="shared" si="17"/>
        <v>2.4000000000000021</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-4.2000000000000011</v>
      </c>
      <c r="C65" s="77">
        <f t="shared" ref="C65:U65" si="18">C63-C64</f>
        <v>-3.6000000000000032</v>
      </c>
      <c r="D65" s="77">
        <f t="shared" si="18"/>
        <v>-3.6000000000000032</v>
      </c>
      <c r="E65" s="77">
        <f t="shared" si="18"/>
        <v>-4.7999999999999989</v>
      </c>
      <c r="F65" s="77">
        <f t="shared" si="18"/>
        <v>-4.7999999999999989</v>
      </c>
      <c r="G65" s="77">
        <f t="shared" si="18"/>
        <v>-5.4000000000000021</v>
      </c>
      <c r="H65" s="77">
        <f t="shared" si="18"/>
        <v>-3</v>
      </c>
      <c r="I65" s="77">
        <f t="shared" si="18"/>
        <v>-0.6000000000000032</v>
      </c>
      <c r="J65" s="77">
        <f t="shared" si="18"/>
        <v>-1.7999999999999989</v>
      </c>
      <c r="K65" s="77">
        <f t="shared" si="18"/>
        <v>-0.6000000000000032</v>
      </c>
      <c r="L65" s="77">
        <f t="shared" si="18"/>
        <v>0</v>
      </c>
      <c r="M65" s="77">
        <f t="shared" si="18"/>
        <v>-1.2000000000000011</v>
      </c>
      <c r="N65" s="77">
        <f t="shared" si="18"/>
        <v>-2.4000000000000021</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4" operator="equal">
      <formula>"DECREASE"</formula>
    </cfRule>
    <cfRule type="cellIs" dxfId="124" priority="35" operator="equal">
      <formula>"INCREASE"</formula>
    </cfRule>
  </conditionalFormatting>
  <conditionalFormatting sqref="B62:U66 B31:B50">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47" zoomScaleNormal="47" workbookViewId="0">
      <selection activeCell="N46" sqref="N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f>'WTW Sludge cake (court farm)'!C1:D1</f>
        <v>15750</v>
      </c>
      <c r="D1" s="142"/>
      <c r="E1" s="93" t="s">
        <v>45</v>
      </c>
      <c r="F1" s="39">
        <f>'WTW Sludge cake (court farm)'!F1</f>
        <v>43.14</v>
      </c>
      <c r="G1" s="123" t="s">
        <v>43</v>
      </c>
      <c r="H1" s="124"/>
      <c r="I1" s="96">
        <v>6.5</v>
      </c>
      <c r="J1" s="127" t="s">
        <v>154</v>
      </c>
      <c r="K1" s="127"/>
      <c r="L1" s="97">
        <v>524</v>
      </c>
      <c r="AB1" s="18"/>
      <c r="AC1" s="18"/>
      <c r="AD1" s="30" t="s">
        <v>127</v>
      </c>
      <c r="AE1" s="17"/>
      <c r="AF1" s="17"/>
      <c r="AG1" s="18"/>
      <c r="AH1" s="18"/>
      <c r="AI1" s="40" t="s">
        <v>79</v>
      </c>
      <c r="AJ1" s="41" t="s">
        <v>94</v>
      </c>
      <c r="AK1" s="42" t="s">
        <v>95</v>
      </c>
      <c r="AL1" s="43" t="s">
        <v>126</v>
      </c>
      <c r="AM1" s="43" t="s">
        <v>132</v>
      </c>
      <c r="AN1" s="43" t="s">
        <v>112</v>
      </c>
    </row>
    <row r="2" spans="1:41" ht="13" x14ac:dyDescent="0.3">
      <c r="A2" s="127" t="s">
        <v>87</v>
      </c>
      <c r="B2" s="127"/>
      <c r="C2" s="143" t="str">
        <f>'WTW Sludge cake (court farm)'!C2:D2</f>
        <v>EPR/GP3792SK</v>
      </c>
      <c r="D2" s="144"/>
      <c r="E2" s="93" t="s">
        <v>109</v>
      </c>
      <c r="F2" s="96" t="s">
        <v>164</v>
      </c>
      <c r="G2" s="125" t="s">
        <v>110</v>
      </c>
      <c r="H2" s="126"/>
      <c r="I2" s="96"/>
      <c r="J2" s="127" t="s">
        <v>159</v>
      </c>
      <c r="K2" s="127"/>
      <c r="L2" s="97">
        <v>0.94</v>
      </c>
      <c r="AB2" s="30" t="s">
        <v>56</v>
      </c>
      <c r="AC2" s="17"/>
      <c r="AD2" s="30" t="s">
        <v>70</v>
      </c>
      <c r="AE2" s="17"/>
      <c r="AF2" s="17"/>
      <c r="AG2" s="44" t="s">
        <v>76</v>
      </c>
      <c r="AH2" s="18"/>
      <c r="AI2" s="45" t="s">
        <v>127</v>
      </c>
      <c r="AJ2" s="46">
        <v>0</v>
      </c>
      <c r="AK2" s="47">
        <v>0</v>
      </c>
      <c r="AL2" s="10">
        <v>0</v>
      </c>
      <c r="AM2" s="11">
        <v>0</v>
      </c>
      <c r="AN2" s="11">
        <v>0</v>
      </c>
    </row>
    <row r="3" spans="1:41" ht="13" x14ac:dyDescent="0.25">
      <c r="A3" s="123" t="s">
        <v>42</v>
      </c>
      <c r="B3" s="124"/>
      <c r="C3" s="143" t="str">
        <f>'WTW Sludge cake (court farm)'!C3:D3</f>
        <v>Mr Richard Evans</v>
      </c>
      <c r="D3" s="144"/>
      <c r="E3" s="93" t="s">
        <v>108</v>
      </c>
      <c r="F3" s="31" t="s">
        <v>77</v>
      </c>
      <c r="G3" s="123" t="s">
        <v>111</v>
      </c>
      <c r="H3" s="124"/>
      <c r="I3" s="96"/>
      <c r="J3" s="123" t="s">
        <v>155</v>
      </c>
      <c r="K3" s="124"/>
      <c r="L3" s="97">
        <f>(L1/(L2*10000))*100</f>
        <v>5.5744680851063828</v>
      </c>
      <c r="AB3" s="30" t="s">
        <v>57</v>
      </c>
      <c r="AC3" s="17"/>
      <c r="AD3" s="30" t="s">
        <v>71</v>
      </c>
      <c r="AE3" s="17"/>
      <c r="AF3" s="17"/>
      <c r="AG3" s="44" t="s">
        <v>77</v>
      </c>
      <c r="AH3" s="18"/>
      <c r="AI3" s="48" t="s">
        <v>114</v>
      </c>
      <c r="AJ3" s="49">
        <v>1.7</v>
      </c>
      <c r="AK3" s="50">
        <v>6</v>
      </c>
      <c r="AL3" s="51">
        <v>1</v>
      </c>
      <c r="AM3" s="11">
        <v>6.2</v>
      </c>
      <c r="AN3" s="11" t="s">
        <v>113</v>
      </c>
    </row>
    <row r="4" spans="1:41" ht="13" x14ac:dyDescent="0.25">
      <c r="A4" s="127" t="s">
        <v>0</v>
      </c>
      <c r="B4" s="127"/>
      <c r="C4" s="141" t="str">
        <f>'WTW Sludge cake (court farm)'!C4:D4</f>
        <v>Creigydd Farm,Ponthir, Carleon,NP18 1HU</v>
      </c>
      <c r="D4" s="142"/>
      <c r="E4" s="94" t="s">
        <v>1</v>
      </c>
      <c r="F4" s="96" t="s">
        <v>174</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7" t="s">
        <v>47</v>
      </c>
      <c r="B5" s="127"/>
      <c r="C5" s="141" t="str">
        <f>'WTW Sludge cake (court farm)'!C5:D5</f>
        <v>Owen Clee</v>
      </c>
      <c r="D5" s="142"/>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7" t="s">
        <v>2</v>
      </c>
      <c r="B8" s="127"/>
      <c r="C8" s="60">
        <f>'WTW Sludge cake (court farm)'!C8</f>
        <v>17</v>
      </c>
      <c r="D8" s="60">
        <f>'WTW Sludge cake (court farm)'!D8</f>
        <v>18</v>
      </c>
      <c r="E8" s="60">
        <f>'WTW Sludge cake (court farm)'!E8</f>
        <v>19</v>
      </c>
      <c r="F8" s="60">
        <f>'WTW Sludge cake (court farm)'!F8</f>
        <v>20</v>
      </c>
      <c r="G8" s="60">
        <f>'WTW Sludge cake (court farm)'!G8</f>
        <v>21</v>
      </c>
      <c r="H8" s="60">
        <f>'WTW Sludge cake (court farm)'!H8</f>
        <v>22</v>
      </c>
      <c r="I8" s="60">
        <f>'WTW Sludge cake (court farm)'!I8</f>
        <v>23</v>
      </c>
      <c r="J8" s="60" t="str">
        <f>'WTW Sludge cake (court farm)'!J8</f>
        <v>T1</v>
      </c>
      <c r="K8" s="60" t="str">
        <f>'WTW Sludge cake (court farm)'!K8</f>
        <v>T2</v>
      </c>
      <c r="L8" s="60" t="str">
        <f>'WTW Sludge cake (court farm)'!L8</f>
        <v>T5</v>
      </c>
      <c r="M8" s="60" t="str">
        <f>'WTW Sludge cake (court farm)'!M8</f>
        <v>T6</v>
      </c>
      <c r="N8" s="60" t="str">
        <f>'WTW Sludge cake (court farm)'!N8</f>
        <v>T8</v>
      </c>
      <c r="O8" s="60" t="str">
        <f>'WTW Sludge cake (court farm)'!O8</f>
        <v>T9</v>
      </c>
      <c r="P8" s="60" t="str">
        <f>'WTW Sludge cake (court farm)'!P8</f>
        <v>T10</v>
      </c>
      <c r="Q8" s="60">
        <f>'WTW Sludge cake (court farm)'!Q8</f>
        <v>0</v>
      </c>
      <c r="R8" s="60">
        <f>'WTW Sludge cake (court farm)'!R8</f>
        <v>0</v>
      </c>
      <c r="S8" s="60">
        <f>'WTW Sludge cake (court farm)'!S8</f>
        <v>0</v>
      </c>
      <c r="T8" s="60">
        <f>'WTW Sludge cake (court farm)'!T8</f>
        <v>0</v>
      </c>
      <c r="U8" s="60">
        <f>'WTW Sludge cake (court farm)'!U8</f>
        <v>0</v>
      </c>
      <c r="V8" s="60">
        <f>'WTW Sludge cake (court farm)'!V8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7" t="s">
        <v>3</v>
      </c>
      <c r="B9" s="127"/>
      <c r="C9" s="60" t="str">
        <f>'WTW Sludge cake (court farm)'!C9</f>
        <v xml:space="preserve">Moderate </v>
      </c>
      <c r="D9" s="60" t="str">
        <f>'WTW Sludge cake (court farm)'!D9</f>
        <v xml:space="preserve">Moderate </v>
      </c>
      <c r="E9" s="60" t="str">
        <f>'WTW Sludge cake (court farm)'!E9</f>
        <v xml:space="preserve">Moderate </v>
      </c>
      <c r="F9" s="60" t="str">
        <f>'WTW Sludge cake (court farm)'!F9</f>
        <v xml:space="preserve">Moderate </v>
      </c>
      <c r="G9" s="60" t="str">
        <f>'WTW Sludge cake (court farm)'!G9</f>
        <v xml:space="preserve">Moderate </v>
      </c>
      <c r="H9" s="60" t="str">
        <f>'WTW Sludge cake (court farm)'!H9</f>
        <v xml:space="preserve">Moderate </v>
      </c>
      <c r="I9" s="60" t="str">
        <f>'WTW Sludge cake (court farm)'!I9</f>
        <v xml:space="preserve">Moderate </v>
      </c>
      <c r="J9" s="60" t="str">
        <f>'WTW Sludge cake (court farm)'!J9</f>
        <v xml:space="preserve">Moderate </v>
      </c>
      <c r="K9" s="60" t="str">
        <f>'WTW Sludge cake (court farm)'!K9</f>
        <v xml:space="preserve">Moderate </v>
      </c>
      <c r="L9" s="60" t="str">
        <f>'WTW Sludge cake (court farm)'!L9</f>
        <v xml:space="preserve">Moderate </v>
      </c>
      <c r="M9" s="60" t="str">
        <f>'WTW Sludge cake (court farm)'!M9</f>
        <v xml:space="preserve">Moderate </v>
      </c>
      <c r="N9" s="60" t="str">
        <f>'WTW Sludge cake (court farm)'!N9</f>
        <v xml:space="preserve">Moderate </v>
      </c>
      <c r="O9" s="60" t="str">
        <f>'WTW Sludge cake (court farm)'!O9</f>
        <v xml:space="preserve">Moderate </v>
      </c>
      <c r="P9" s="60" t="str">
        <f>'WTW Sludge cake (court farm)'!P9</f>
        <v xml:space="preserve">Moderate </v>
      </c>
      <c r="Q9" s="60">
        <f>'WTW Sludge cake (court farm)'!Q9</f>
        <v>0</v>
      </c>
      <c r="R9" s="60">
        <f>'WTW Sludge cake (court farm)'!R9</f>
        <v>0</v>
      </c>
      <c r="S9" s="60">
        <f>'WTW Sludge cake (court farm)'!S9</f>
        <v>0</v>
      </c>
      <c r="T9" s="60">
        <f>'WTW Sludge cake (court farm)'!T9</f>
        <v>0</v>
      </c>
      <c r="U9" s="60">
        <f>'WTW Sludge cake (court farm)'!U9</f>
        <v>0</v>
      </c>
      <c r="V9" s="60">
        <f>'WTW Sludge cake (court farm)'!V9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7" t="s">
        <v>4</v>
      </c>
      <c r="B10" s="127"/>
      <c r="C10" s="60">
        <f>'WTW Sludge cake (court farm)'!C10</f>
        <v>5.5</v>
      </c>
      <c r="D10" s="60">
        <f>'WTW Sludge cake (court farm)'!D10</f>
        <v>5.6</v>
      </c>
      <c r="E10" s="60">
        <f>'WTW Sludge cake (court farm)'!E10</f>
        <v>5.6</v>
      </c>
      <c r="F10" s="60">
        <f>'WTW Sludge cake (court farm)'!F10</f>
        <v>5.4</v>
      </c>
      <c r="G10" s="60">
        <f>'WTW Sludge cake (court farm)'!G10</f>
        <v>5.4</v>
      </c>
      <c r="H10" s="60">
        <f>'WTW Sludge cake (court farm)'!H10</f>
        <v>5.3</v>
      </c>
      <c r="I10" s="60">
        <f>'WTW Sludge cake (court farm)'!I10</f>
        <v>5.7</v>
      </c>
      <c r="J10" s="60">
        <f>'WTW Sludge cake (court farm)'!J10</f>
        <v>6.1</v>
      </c>
      <c r="K10" s="60">
        <f>'WTW Sludge cake (court farm)'!K10</f>
        <v>5.9</v>
      </c>
      <c r="L10" s="60">
        <f>'WTW Sludge cake (court farm)'!L10</f>
        <v>6.1</v>
      </c>
      <c r="M10" s="60">
        <f>'WTW Sludge cake (court farm)'!M10</f>
        <v>6.2</v>
      </c>
      <c r="N10" s="60">
        <f>'WTW Sludge cake (court farm)'!N10</f>
        <v>6</v>
      </c>
      <c r="O10" s="60">
        <f>'WTW Sludge cake (court farm)'!O10</f>
        <v>5.8</v>
      </c>
      <c r="P10" s="60">
        <f>'WTW Sludge cake (court farm)'!P10</f>
        <v>5.9</v>
      </c>
      <c r="Q10" s="60">
        <f>'WTW Sludge cake (court farm)'!Q10</f>
        <v>0</v>
      </c>
      <c r="R10" s="60">
        <f>'WTW Sludge cake (court farm)'!R10</f>
        <v>0</v>
      </c>
      <c r="S10" s="60">
        <f>'WTW Sludge cake (court farm)'!S10</f>
        <v>0</v>
      </c>
      <c r="T10" s="60">
        <f>'WTW Sludge cake (court farm)'!T10</f>
        <v>0</v>
      </c>
      <c r="U10" s="60">
        <f>'WTW Sludge cake (court farm)'!U10</f>
        <v>0</v>
      </c>
      <c r="V10" s="60">
        <f>'WTW Sludge cake (court farm)'!V10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7" t="s">
        <v>5</v>
      </c>
      <c r="B11" s="127"/>
      <c r="C11" s="60">
        <f>'WTW Sludge cake (court farm)'!C11</f>
        <v>3</v>
      </c>
      <c r="D11" s="60">
        <f>'WTW Sludge cake (court farm)'!D11</f>
        <v>3</v>
      </c>
      <c r="E11" s="60">
        <f>'WTW Sludge cake (court farm)'!E11</f>
        <v>3</v>
      </c>
      <c r="F11" s="60">
        <f>'WTW Sludge cake (court farm)'!F11</f>
        <v>3</v>
      </c>
      <c r="G11" s="60">
        <f>'WTW Sludge cake (court farm)'!G11</f>
        <v>3</v>
      </c>
      <c r="H11" s="60">
        <f>'WTW Sludge cake (court farm)'!H11</f>
        <v>2</v>
      </c>
      <c r="I11" s="60">
        <f>'WTW Sludge cake (court farm)'!I11</f>
        <v>2</v>
      </c>
      <c r="J11" s="60">
        <f>'WTW Sludge cake (court farm)'!J11</f>
        <v>2</v>
      </c>
      <c r="K11" s="60">
        <f>'WTW Sludge cake (court farm)'!K11</f>
        <v>2</v>
      </c>
      <c r="L11" s="60">
        <f>'WTW Sludge cake (court farm)'!L11</f>
        <v>2</v>
      </c>
      <c r="M11" s="60">
        <f>'WTW Sludge cake (court farm)'!M11</f>
        <v>2</v>
      </c>
      <c r="N11" s="60">
        <f>'WTW Sludge cake (court farm)'!N11</f>
        <v>2</v>
      </c>
      <c r="O11" s="60">
        <f>'WTW Sludge cake (court farm)'!O11</f>
        <v>2</v>
      </c>
      <c r="P11" s="60">
        <f>'WTW Sludge cake (court farm)'!P11</f>
        <v>2</v>
      </c>
      <c r="Q11" s="60">
        <f>'WTW Sludge cake (court farm)'!Q11</f>
        <v>0</v>
      </c>
      <c r="R11" s="60">
        <f>'WTW Sludge cake (court farm)'!R11</f>
        <v>0</v>
      </c>
      <c r="S11" s="60">
        <f>'WTW Sludge cake (court farm)'!S11</f>
        <v>0</v>
      </c>
      <c r="T11" s="60">
        <f>'WTW Sludge cake (court farm)'!T11</f>
        <v>0</v>
      </c>
      <c r="U11" s="60">
        <f>'WTW Sludge cake (court farm)'!U11</f>
        <v>0</v>
      </c>
      <c r="V11" s="60">
        <f>'WTW Sludge cake (court farm)'!V11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7" t="s">
        <v>6</v>
      </c>
      <c r="B12" s="127"/>
      <c r="C12" s="60">
        <f>'WTW Sludge cake (court farm)'!C12</f>
        <v>2</v>
      </c>
      <c r="D12" s="60">
        <f>'WTW Sludge cake (court farm)'!D12</f>
        <v>2</v>
      </c>
      <c r="E12" s="60">
        <f>'WTW Sludge cake (court farm)'!E12</f>
        <v>2</v>
      </c>
      <c r="F12" s="60">
        <f>'WTW Sludge cake (court farm)'!F12</f>
        <v>2</v>
      </c>
      <c r="G12" s="60">
        <f>'WTW Sludge cake (court farm)'!G12</f>
        <v>2</v>
      </c>
      <c r="H12" s="60">
        <f>'WTW Sludge cake (court farm)'!H12</f>
        <v>2</v>
      </c>
      <c r="I12" s="60">
        <f>'WTW Sludge cake (court farm)'!I12</f>
        <v>2</v>
      </c>
      <c r="J12" s="60">
        <f>'WTW Sludge cake (court farm)'!J12</f>
        <v>1</v>
      </c>
      <c r="K12" s="60">
        <f>'WTW Sludge cake (court farm)'!K12</f>
        <v>1</v>
      </c>
      <c r="L12" s="60">
        <f>'WTW Sludge cake (court farm)'!L12</f>
        <v>1</v>
      </c>
      <c r="M12" s="60">
        <f>'WTW Sludge cake (court farm)'!M12</f>
        <v>1</v>
      </c>
      <c r="N12" s="60">
        <f>'WTW Sludge cake (court farm)'!N12</f>
        <v>1</v>
      </c>
      <c r="O12" s="60">
        <f>'WTW Sludge cake (court farm)'!O12</f>
        <v>1</v>
      </c>
      <c r="P12" s="60">
        <f>'WTW Sludge cake (court farm)'!P12</f>
        <v>1</v>
      </c>
      <c r="Q12" s="60">
        <f>'WTW Sludge cake (court farm)'!Q12</f>
        <v>0</v>
      </c>
      <c r="R12" s="60">
        <f>'WTW Sludge cake (court farm)'!R12</f>
        <v>0</v>
      </c>
      <c r="S12" s="60">
        <f>'WTW Sludge cake (court farm)'!S12</f>
        <v>0</v>
      </c>
      <c r="T12" s="60">
        <f>'WTW Sludge cake (court farm)'!T12</f>
        <v>0</v>
      </c>
      <c r="U12" s="60">
        <f>'WTW Sludge cake (court farm)'!U12</f>
        <v>0</v>
      </c>
      <c r="V12" s="60">
        <f>'WTW Sludge cake (court farm)'!V12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7" t="s">
        <v>7</v>
      </c>
      <c r="B13" s="127"/>
      <c r="C13" s="60">
        <f>'WTW Sludge cake (court farm)'!C13</f>
        <v>3</v>
      </c>
      <c r="D13" s="60">
        <f>'WTW Sludge cake (court farm)'!D13</f>
        <v>3</v>
      </c>
      <c r="E13" s="60">
        <f>'WTW Sludge cake (court farm)'!E13</f>
        <v>3</v>
      </c>
      <c r="F13" s="60">
        <f>'WTW Sludge cake (court farm)'!F13</f>
        <v>3</v>
      </c>
      <c r="G13" s="60">
        <f>'WTW Sludge cake (court farm)'!G13</f>
        <v>3</v>
      </c>
      <c r="H13" s="60">
        <f>'WTW Sludge cake (court farm)'!H13</f>
        <v>4</v>
      </c>
      <c r="I13" s="60">
        <f>'WTW Sludge cake (court farm)'!I13</f>
        <v>4</v>
      </c>
      <c r="J13" s="60">
        <f>'WTW Sludge cake (court farm)'!J13</f>
        <v>3</v>
      </c>
      <c r="K13" s="60">
        <f>'WTW Sludge cake (court farm)'!K13</f>
        <v>4</v>
      </c>
      <c r="L13" s="60">
        <f>'WTW Sludge cake (court farm)'!L13</f>
        <v>4</v>
      </c>
      <c r="M13" s="60">
        <f>'WTW Sludge cake (court farm)'!M13</f>
        <v>4</v>
      </c>
      <c r="N13" s="60">
        <f>'WTW Sludge cake (court farm)'!N13</f>
        <v>4</v>
      </c>
      <c r="O13" s="60">
        <f>'WTW Sludge cake (court farm)'!O13</f>
        <v>4</v>
      </c>
      <c r="P13" s="60">
        <f>'WTW Sludge cake (court farm)'!P13</f>
        <v>4</v>
      </c>
      <c r="Q13" s="60">
        <f>'WTW Sludge cake (court farm)'!Q13</f>
        <v>0</v>
      </c>
      <c r="R13" s="60">
        <f>'WTW Sludge cake (court farm)'!R13</f>
        <v>0</v>
      </c>
      <c r="S13" s="60">
        <f>'WTW Sludge cake (court farm)'!S13</f>
        <v>0</v>
      </c>
      <c r="T13" s="60">
        <f>'WTW Sludge cake (court farm)'!T13</f>
        <v>0</v>
      </c>
      <c r="U13" s="60">
        <f>'WTW Sludge cake (court farm)'!U13</f>
        <v>0</v>
      </c>
      <c r="V13" s="60">
        <f>'WTW Sludge cake (court farm)'!V13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7" t="s">
        <v>8</v>
      </c>
      <c r="B14" s="137"/>
      <c r="C14" s="102" t="str">
        <f>'WTW Sludge cake (court farm)'!C14</f>
        <v xml:space="preserve">Grass Silage (25% DM) </v>
      </c>
      <c r="D14" s="102" t="str">
        <f>'WTW Sludge cake (court farm)'!D14</f>
        <v xml:space="preserve">Grass Silage (25% DM) </v>
      </c>
      <c r="E14" s="102" t="str">
        <f>'WTW Sludge cake (court farm)'!E14</f>
        <v xml:space="preserve">Grass Silage (25% DM) </v>
      </c>
      <c r="F14" s="102" t="str">
        <f>'WTW Sludge cake (court farm)'!F14</f>
        <v xml:space="preserve">Grass Silage (25% DM) </v>
      </c>
      <c r="G14" s="102" t="str">
        <f>'WTW Sludge cake (court farm)'!G14</f>
        <v xml:space="preserve">Grass Silage (25% DM) </v>
      </c>
      <c r="H14" s="102" t="str">
        <f>'WTW Sludge cake (court farm)'!H14</f>
        <v xml:space="preserve">Grass Silage (25% DM) </v>
      </c>
      <c r="I14" s="102" t="str">
        <f>'WTW Sludge cake (court farm)'!I14</f>
        <v xml:space="preserve">Grass Silage (25% DM) </v>
      </c>
      <c r="J14" s="102" t="str">
        <f>'WTW Sludge cake (court farm)'!J14</f>
        <v xml:space="preserve">Grass Silage (25% DM) </v>
      </c>
      <c r="K14" s="102" t="str">
        <f>'WTW Sludge cake (court farm)'!K14</f>
        <v xml:space="preserve">Grass Silage (25% DM) </v>
      </c>
      <c r="L14" s="102" t="str">
        <f>'WTW Sludge cake (court farm)'!L14</f>
        <v xml:space="preserve">Grass Silage (25% DM) </v>
      </c>
      <c r="M14" s="102" t="str">
        <f>'WTW Sludge cake (court farm)'!M14</f>
        <v xml:space="preserve">Grass Silage (25% DM) </v>
      </c>
      <c r="N14" s="102" t="str">
        <f>'WTW Sludge cake (court farm)'!N14</f>
        <v xml:space="preserve">Grass Silage (25% DM) </v>
      </c>
      <c r="O14" s="102" t="str">
        <f>'WTW Sludge cake (court farm)'!O14</f>
        <v xml:space="preserve">Grass Silage (25% DM) </v>
      </c>
      <c r="P14" s="102" t="str">
        <f>'WTW Sludge cake (court farm)'!P14</f>
        <v xml:space="preserve">Grass Silage (25% DM) </v>
      </c>
      <c r="Q14" s="102">
        <f>'WTW Sludge cake (court farm)'!Q14</f>
        <v>0</v>
      </c>
      <c r="R14" s="102">
        <f>'WTW Sludge cake (court farm)'!R14</f>
        <v>0</v>
      </c>
      <c r="S14" s="102">
        <f>'WTW Sludge cake (court farm)'!S14</f>
        <v>0</v>
      </c>
      <c r="T14" s="102">
        <f>'WTW Sludge cake (court farm)'!T14</f>
        <v>0</v>
      </c>
      <c r="U14" s="102">
        <f>'WTW Sludge cake (court farm)'!U14</f>
        <v>0</v>
      </c>
      <c r="V14" s="102">
        <f>'WTW Sludge cake (court farm)'!V14</f>
        <v>0</v>
      </c>
      <c r="AD14" s="30" t="s">
        <v>139</v>
      </c>
      <c r="AE14" s="30">
        <v>6</v>
      </c>
      <c r="AI14" s="53" t="s">
        <v>120</v>
      </c>
      <c r="AJ14" s="54">
        <v>0.8</v>
      </c>
      <c r="AK14" s="55">
        <v>1.7</v>
      </c>
      <c r="AL14" s="11">
        <v>12</v>
      </c>
      <c r="AM14" s="11">
        <v>6.7</v>
      </c>
      <c r="AN14" s="11" t="s">
        <v>136</v>
      </c>
    </row>
    <row r="15" spans="1:41" ht="13" x14ac:dyDescent="0.25">
      <c r="A15" s="136" t="s">
        <v>9</v>
      </c>
      <c r="B15" s="136"/>
      <c r="C15" s="60">
        <f>'WTW Sludge cake (court farm)'!C15</f>
        <v>38</v>
      </c>
      <c r="D15" s="60">
        <f>'WTW Sludge cake (court farm)'!D15</f>
        <v>38</v>
      </c>
      <c r="E15" s="60">
        <f>'WTW Sludge cake (court farm)'!E15</f>
        <v>38</v>
      </c>
      <c r="F15" s="60">
        <f>'WTW Sludge cake (court farm)'!F15</f>
        <v>38</v>
      </c>
      <c r="G15" s="60">
        <f>'WTW Sludge cake (court farm)'!G15</f>
        <v>38</v>
      </c>
      <c r="H15" s="60">
        <f>'WTW Sludge cake (court farm)'!H15</f>
        <v>38</v>
      </c>
      <c r="I15" s="60">
        <f>'WTW Sludge cake (court farm)'!I15</f>
        <v>38</v>
      </c>
      <c r="J15" s="60">
        <f>'WTW Sludge cake (court farm)'!J15</f>
        <v>38</v>
      </c>
      <c r="K15" s="60">
        <f>'WTW Sludge cake (court farm)'!K15</f>
        <v>38</v>
      </c>
      <c r="L15" s="60">
        <f>'WTW Sludge cake (court farm)'!L15</f>
        <v>38</v>
      </c>
      <c r="M15" s="60">
        <f>'WTW Sludge cake (court farm)'!M15</f>
        <v>38</v>
      </c>
      <c r="N15" s="60">
        <f>'WTW Sludge cake (court farm)'!N15</f>
        <v>38</v>
      </c>
      <c r="O15" s="60">
        <f>'WTW Sludge cake (court farm)'!O15</f>
        <v>38</v>
      </c>
      <c r="P15" s="60">
        <f>'WTW Sludge cake (court farm)'!P15</f>
        <v>38</v>
      </c>
      <c r="Q15" s="60">
        <f>'WTW Sludge cake (court farm)'!Q15</f>
        <v>0</v>
      </c>
      <c r="R15" s="60">
        <f>'WTW Sludge cake (court farm)'!R15</f>
        <v>0</v>
      </c>
      <c r="S15" s="60">
        <f>'WTW Sludge cake (court farm)'!S15</f>
        <v>0</v>
      </c>
      <c r="T15" s="60">
        <f>'WTW Sludge cake (court farm)'!T15</f>
        <v>0</v>
      </c>
      <c r="U15" s="60">
        <f>'WTW Sludge cake (court farm)'!U15</f>
        <v>0</v>
      </c>
      <c r="V15" s="60">
        <f>'WTW Sludge cake (court farm)'!V15</f>
        <v>0</v>
      </c>
      <c r="AD15" s="30" t="s">
        <v>145</v>
      </c>
      <c r="AE15" s="30">
        <v>7</v>
      </c>
      <c r="AI15" s="53" t="s">
        <v>101</v>
      </c>
      <c r="AJ15" s="62">
        <v>1.8</v>
      </c>
      <c r="AK15" s="55">
        <v>5.4</v>
      </c>
      <c r="AL15" s="11">
        <v>13</v>
      </c>
      <c r="AM15" s="11">
        <v>6.7</v>
      </c>
      <c r="AN15" s="11" t="s">
        <v>136</v>
      </c>
    </row>
    <row r="16" spans="1:41" ht="13.5" thickBot="1" x14ac:dyDescent="0.3">
      <c r="A16" s="138" t="s">
        <v>44</v>
      </c>
      <c r="B16" s="138"/>
      <c r="C16" s="103" t="str">
        <f>'WTW Sludge cake (court farm)'!C16</f>
        <v>Medium/Clay</v>
      </c>
      <c r="D16" s="103" t="str">
        <f>'WTW Sludge cake (court farm)'!D16</f>
        <v>Medium/Clay</v>
      </c>
      <c r="E16" s="103" t="str">
        <f>'WTW Sludge cake (court farm)'!E16</f>
        <v>Medium/Clay</v>
      </c>
      <c r="F16" s="103" t="str">
        <f>'WTW Sludge cake (court farm)'!F16</f>
        <v>Medium/Clay</v>
      </c>
      <c r="G16" s="103" t="str">
        <f>'WTW Sludge cake (court farm)'!G16</f>
        <v>Medium/Clay</v>
      </c>
      <c r="H16" s="103" t="str">
        <f>'WTW Sludge cake (court farm)'!H16</f>
        <v>Medium/Clay</v>
      </c>
      <c r="I16" s="103" t="str">
        <f>'WTW Sludge cake (court farm)'!I16</f>
        <v>Medium/Clay</v>
      </c>
      <c r="J16" s="103" t="str">
        <f>'WTW Sludge cake (court farm)'!J16</f>
        <v>Medium/Clay</v>
      </c>
      <c r="K16" s="103" t="str">
        <f>'WTW Sludge cake (court farm)'!K16</f>
        <v>Medium/Clay</v>
      </c>
      <c r="L16" s="103" t="str">
        <f>'WTW Sludge cake (court farm)'!L16</f>
        <v>Medium/Clay</v>
      </c>
      <c r="M16" s="103" t="str">
        <f>'WTW Sludge cake (court farm)'!M16</f>
        <v>Medium/Clay</v>
      </c>
      <c r="N16" s="103" t="str">
        <f>'WTW Sludge cake (court farm)'!N16</f>
        <v>Medium/Clay</v>
      </c>
      <c r="O16" s="103" t="str">
        <f>'WTW Sludge cake (court farm)'!O16</f>
        <v>Medium/Clay</v>
      </c>
      <c r="P16" s="103" t="str">
        <f>'WTW Sludge cake (court farm)'!P16</f>
        <v>Medium/Clay</v>
      </c>
      <c r="Q16" s="103">
        <f>'WTW Sludge cake (court farm)'!Q16</f>
        <v>0</v>
      </c>
      <c r="R16" s="103">
        <f>'WTW Sludge cake (court farm)'!R16</f>
        <v>0</v>
      </c>
      <c r="S16" s="103">
        <f>'WTW Sludge cake (court farm)'!S16</f>
        <v>0</v>
      </c>
      <c r="T16" s="103">
        <f>'WTW Sludge cake (court farm)'!T16</f>
        <v>0</v>
      </c>
      <c r="U16" s="103">
        <f>'WTW Sludge cake (court farm)'!U16</f>
        <v>0</v>
      </c>
      <c r="V16" s="103">
        <f>'WTW Sludge cake (court farm)'!V16</f>
        <v>0</v>
      </c>
      <c r="AD16" s="52" t="s">
        <v>146</v>
      </c>
      <c r="AE16" s="30">
        <v>8</v>
      </c>
      <c r="AI16" s="53" t="s">
        <v>119</v>
      </c>
      <c r="AJ16" s="54">
        <v>8</v>
      </c>
      <c r="AK16" s="55">
        <v>5.5</v>
      </c>
      <c r="AL16" s="12">
        <v>14</v>
      </c>
      <c r="AM16" s="11">
        <v>6.7</v>
      </c>
      <c r="AN16" s="11" t="s">
        <v>136</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2" t="s">
        <v>23</v>
      </c>
      <c r="B18" s="133"/>
      <c r="C18" s="16">
        <f>$D31</f>
        <v>10.231605999999998</v>
      </c>
      <c r="D18" s="16">
        <f>$D32</f>
        <v>10.231605999999998</v>
      </c>
      <c r="E18" s="16">
        <f>$D33</f>
        <v>10.231605999999998</v>
      </c>
      <c r="F18" s="16">
        <f>$D34</f>
        <v>10.231605999999998</v>
      </c>
      <c r="G18" s="16">
        <f>$D35</f>
        <v>10.231605999999998</v>
      </c>
      <c r="H18" s="16">
        <f>$D36</f>
        <v>10.231605999999998</v>
      </c>
      <c r="I18" s="16">
        <f>$D37</f>
        <v>10.231605999999998</v>
      </c>
      <c r="J18" s="16">
        <f>$D38</f>
        <v>10.231605999999998</v>
      </c>
      <c r="K18" s="16">
        <f>$D39</f>
        <v>10.231605999999998</v>
      </c>
      <c r="L18" s="16">
        <f>$D40</f>
        <v>10.231605999999998</v>
      </c>
      <c r="M18" s="16">
        <f>$D41</f>
        <v>10.231605999999998</v>
      </c>
      <c r="N18" s="16">
        <f>$D42</f>
        <v>10.231605999999998</v>
      </c>
      <c r="O18" s="16">
        <f>$D43</f>
        <v>10.231605999999998</v>
      </c>
      <c r="P18" s="16">
        <f>$D44</f>
        <v>10.231605999999998</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2" t="s">
        <v>90</v>
      </c>
      <c r="B19" s="133"/>
      <c r="C19" s="16">
        <f>C18-C17</f>
        <v>-54.368393999999995</v>
      </c>
      <c r="D19" s="16">
        <f t="shared" ref="D19:V19" si="1">D18-D17</f>
        <v>-54.368393999999995</v>
      </c>
      <c r="E19" s="16">
        <f t="shared" si="1"/>
        <v>-54.368393999999995</v>
      </c>
      <c r="F19" s="16">
        <f t="shared" si="1"/>
        <v>-54.368393999999995</v>
      </c>
      <c r="G19" s="16">
        <f t="shared" si="1"/>
        <v>-54.368393999999995</v>
      </c>
      <c r="H19" s="16">
        <f t="shared" si="1"/>
        <v>-54.368393999999995</v>
      </c>
      <c r="I19" s="16">
        <f t="shared" si="1"/>
        <v>-54.368393999999995</v>
      </c>
      <c r="J19" s="16">
        <f t="shared" si="1"/>
        <v>-54.368393999999995</v>
      </c>
      <c r="K19" s="16">
        <f t="shared" si="1"/>
        <v>-54.368393999999995</v>
      </c>
      <c r="L19" s="16">
        <f t="shared" si="1"/>
        <v>-54.368393999999995</v>
      </c>
      <c r="M19" s="16">
        <f t="shared" si="1"/>
        <v>-54.368393999999995</v>
      </c>
      <c r="N19" s="16">
        <f t="shared" si="1"/>
        <v>-54.368393999999995</v>
      </c>
      <c r="O19" s="16">
        <f t="shared" si="1"/>
        <v>-54.368393999999995</v>
      </c>
      <c r="P19" s="16">
        <f t="shared" si="1"/>
        <v>-54.368393999999995</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4" t="s">
        <v>88</v>
      </c>
      <c r="B21" s="135"/>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2" t="s">
        <v>89</v>
      </c>
      <c r="B22" s="133"/>
      <c r="C22" s="16">
        <f>$E31</f>
        <v>5.1369149999999992</v>
      </c>
      <c r="D22" s="16">
        <f>$E32</f>
        <v>5.1369149999999992</v>
      </c>
      <c r="E22" s="16">
        <f>$E33</f>
        <v>5.1369149999999992</v>
      </c>
      <c r="F22" s="16">
        <f>$E34</f>
        <v>5.1369149999999992</v>
      </c>
      <c r="G22" s="16">
        <f>$E35</f>
        <v>5.1369149999999992</v>
      </c>
      <c r="H22" s="16">
        <f>$E36</f>
        <v>5.1369149999999992</v>
      </c>
      <c r="I22" s="16">
        <f>$E37</f>
        <v>5.1369149999999992</v>
      </c>
      <c r="J22" s="16">
        <f>$E38</f>
        <v>5.1369149999999992</v>
      </c>
      <c r="K22" s="16">
        <f>$E39</f>
        <v>5.1369149999999992</v>
      </c>
      <c r="L22" s="16">
        <f>$E40</f>
        <v>5.1369149999999992</v>
      </c>
      <c r="M22" s="16">
        <f>$E41</f>
        <v>5.1369149999999992</v>
      </c>
      <c r="N22" s="16">
        <f>$E42</f>
        <v>5.1369149999999992</v>
      </c>
      <c r="O22" s="16">
        <f>$E43</f>
        <v>5.1369149999999992</v>
      </c>
      <c r="P22" s="16">
        <f>$E44</f>
        <v>5.1369149999999992</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2" t="s">
        <v>92</v>
      </c>
      <c r="B23" s="133"/>
      <c r="C23" s="16">
        <f>C22-C21</f>
        <v>-222.86308500000001</v>
      </c>
      <c r="D23" s="16">
        <f t="shared" ref="D23:V23" si="3">D22-D21</f>
        <v>-222.86308500000001</v>
      </c>
      <c r="E23" s="16">
        <f t="shared" si="3"/>
        <v>-222.86308500000001</v>
      </c>
      <c r="F23" s="16">
        <f t="shared" si="3"/>
        <v>-222.86308500000001</v>
      </c>
      <c r="G23" s="16">
        <f t="shared" si="3"/>
        <v>-222.86308500000001</v>
      </c>
      <c r="H23" s="16">
        <f t="shared" si="3"/>
        <v>-222.86308500000001</v>
      </c>
      <c r="I23" s="16">
        <f t="shared" si="3"/>
        <v>-222.86308500000001</v>
      </c>
      <c r="J23" s="16">
        <f t="shared" si="3"/>
        <v>-222.86308500000001</v>
      </c>
      <c r="K23" s="16">
        <f t="shared" si="3"/>
        <v>-222.86308500000001</v>
      </c>
      <c r="L23" s="16">
        <f t="shared" si="3"/>
        <v>-222.86308500000001</v>
      </c>
      <c r="M23" s="16">
        <f t="shared" si="3"/>
        <v>-222.86308500000001</v>
      </c>
      <c r="N23" s="16">
        <f t="shared" si="3"/>
        <v>-222.86308500000001</v>
      </c>
      <c r="O23" s="16">
        <f t="shared" si="3"/>
        <v>-222.86308500000001</v>
      </c>
      <c r="P23" s="16">
        <f t="shared" si="3"/>
        <v>-222.86308500000001</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1.1599999999999999</v>
      </c>
      <c r="C28" s="15">
        <v>0.94</v>
      </c>
      <c r="D28" s="15">
        <v>0.154</v>
      </c>
      <c r="E28" s="15">
        <v>0.14699999999999999</v>
      </c>
      <c r="F28" s="15">
        <v>835</v>
      </c>
      <c r="G28" s="15">
        <v>28.3</v>
      </c>
      <c r="H28" s="15">
        <v>115</v>
      </c>
      <c r="I28" s="15">
        <v>11.1</v>
      </c>
      <c r="J28" s="15">
        <v>1.33</v>
      </c>
      <c r="K28" s="23">
        <v>1.71</v>
      </c>
      <c r="L28" s="15">
        <v>7.35</v>
      </c>
      <c r="M28" s="15">
        <v>5.81</v>
      </c>
      <c r="N28" s="15">
        <v>134000</v>
      </c>
      <c r="O28" s="15">
        <v>5850</v>
      </c>
      <c r="P28" s="15"/>
      <c r="Q28" s="15">
        <v>6600</v>
      </c>
      <c r="R28" s="15"/>
      <c r="S28" s="15">
        <v>43.4</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17</v>
      </c>
      <c r="B31" s="15">
        <v>250</v>
      </c>
      <c r="C31" s="77">
        <f>IF(C$27="%w/w SAR",((C$28*10)*$B31),IF(C$27="%w/w DM",(((C$28*10)*($B$28/100))*$B31),IF(C$27="kg/t SAR",(C$28*$B31),IF(C$27="kg/t DM",((C$28*($B$28/100))*$B31),IF(C$27="mg/kg SAR",((C$28*0.001)*$B31),IF(C$27="mg/kg DM",(((C$28*0.001)*($B$28/100))*$B31),0))))))</f>
        <v>27.259999999999991</v>
      </c>
      <c r="D31" s="77">
        <f>(IF(D$27="%w/w SAR",((D$28*10)*$B31),IF(D$27="%w/w DM",(((D$28*10)*($B$28/100))*$B31),IF(D$27="kg/t SAR",(D$28*$B31),IF(D$27="kg/t DM",((D$28*($B$28/100))*$B31),IF(D$27="mg/kg SAR",((D$28*0.001)*$B31),IF(D$27="mg/kg DM",(((D$28*0.001)*($B$28/100))*$B31),"0")))))))*2.291</f>
        <v>10.231605999999998</v>
      </c>
      <c r="E31" s="77">
        <f>(IF(E$27="%w/w SAR",((E$28*10)*$B31),IF(E$27="%w/w DM",(((E$28*10)*($B$28/100))*$B31),IF(E$27="kg/t SAR",(E$28*$B31),IF(E$27="kg/t DM",((E$28*($B$28/100))*$B31),IF(E$27="mg/kg SAR",((E$28*0.001)*$B31),IF(E$27="mg/kg DM",(((E$28*0.001)*($B$28/100))*$B31),"0")))))))*1.205</f>
        <v>5.1369149999999992</v>
      </c>
      <c r="F31" s="77">
        <f>(IF(F$27="%w/w SAR",((F$28*10)*$B31),IF(F$27="%w/w DM",(((F$28*10)*($B$28/100))*$B31),IF(F$27="kg/t SAR",(F$28*$B31),IF(F$27="kg/t DM",((F$28*($B$28/100))*$B31),IF(F$27="mg/kg SAR",((F$28*0.001)*$B31),IF(F$27="mg/kg DM",(((F$28*0.001)*($B$28/100))*$B31),"0")))))))*1.658</f>
        <v>4.0148469999999987</v>
      </c>
      <c r="G31" s="77">
        <f t="shared" ref="G31:P46" si="5">IF(G$27="%w/w SAR",((G$28*10)*$B31),IF(G$27="%w/w DM",(((G$28*10)*($B$28/100))*$B31),IF(G$27="kg/t SAR",(G$28*$B31),IF(G$27="kg/t DM",((G$28*($B$28/100))*$B31),IF(G$27="mg/kg SAR",((G$28*0.001)*$B31),IF(G$27="mg/kg DM",(((G$28*0.001)*($B$28/100))*$B31),0))))))</f>
        <v>8.2070000000000004E-2</v>
      </c>
      <c r="H31" s="77">
        <f t="shared" si="5"/>
        <v>0.33349999999999996</v>
      </c>
      <c r="I31" s="77">
        <f t="shared" si="5"/>
        <v>3.2190000000000003E-2</v>
      </c>
      <c r="J31" s="77">
        <f t="shared" si="5"/>
        <v>3.8569999999999998E-3</v>
      </c>
      <c r="K31" s="77">
        <f t="shared" si="5"/>
        <v>4.9589999999999999E-3</v>
      </c>
      <c r="L31" s="77">
        <f t="shared" si="5"/>
        <v>2.1314999999999997E-2</v>
      </c>
      <c r="M31" s="77">
        <f t="shared" si="5"/>
        <v>1.6848999999999996E-2</v>
      </c>
      <c r="N31" s="77">
        <f t="shared" si="5"/>
        <v>388.59999999999997</v>
      </c>
      <c r="O31" s="77">
        <f t="shared" si="5"/>
        <v>16.965</v>
      </c>
      <c r="P31" s="77">
        <f t="shared" si="5"/>
        <v>0</v>
      </c>
      <c r="Q31" s="77">
        <f>(IF(Q$27="%w/w SAR",((Q$28*10)*$B31),IF(Q$27="%w/w DM",(((Q$28*10)*($B$28/100))*$B31),IF(Q$27="kg/t SAR",(Q$28*$B31),IF(Q$27="kg/t DM",((Q$28*($B$28/100))*$B31),IF(Q$27="mg/kg SAR",((Q$28*0.001)*$B31),IF(Q$27="mg/kg DM",(((Q$28*0.001)*($B$28/100))*$B31),0)))))))*2.5</f>
        <v>47.85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0.12586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18</v>
      </c>
      <c r="B32" s="15">
        <v>250</v>
      </c>
      <c r="C32" s="77">
        <f t="shared" ref="C32:C50" si="6">IF(C$27="%w/w SAR",((C$28*10)*$B32),IF(C$27="%w/w DM",(((C$28*10)*($B$28/100))*$B32),IF(C$27="kg/t SAR",(C$28*$B32),IF(C$27="kg/t DM",((C$28*($B$28/100))*$B32),IF(C$27="mg/kg SAR",((C$28*0.001)*$B32),IF(C$27="mg/kg DM",(((C$28*0.001)*($B$28/100))*$B32),0))))))</f>
        <v>27.259999999999991</v>
      </c>
      <c r="D32" s="77">
        <f t="shared" ref="D32:D50" si="7">(IF(D$27="%w/w SAR",((D$28*10)*$B32),IF(D$27="%w/w DM",(((D$28*10)*($B$28/100))*$B32),IF(D$27="kg/t SAR",(D$28*$B32),IF(D$27="kg/t DM",((D$28*($B$28/100))*$B32),IF(D$27="mg/kg SAR",((D$28*0.001)*$B32),IF(D$27="mg/kg DM",(((D$28*0.001)*($B$28/100))*$B32),"0")))))))*2.291</f>
        <v>10.231605999999998</v>
      </c>
      <c r="E32" s="77">
        <f t="shared" ref="E32:E50" si="8">(IF(E$27="%w/w SAR",((E$28*10)*$B32),IF(E$27="%w/w DM",(((E$28*10)*($B$28/100))*$B32),IF(E$27="kg/t SAR",(E$28*$B32),IF(E$27="kg/t DM",((E$28*($B$28/100))*$B32),IF(E$27="mg/kg SAR",((E$28*0.001)*$B32),IF(E$27="mg/kg DM",(((E$28*0.001)*($B$28/100))*$B32),"0")))))))*1.205</f>
        <v>5.1369149999999992</v>
      </c>
      <c r="F32" s="77">
        <f t="shared" ref="F32:F50" si="9">(IF(F$27="%w/w SAR",((F$28*10)*$B32),IF(F$27="%w/w DM",(((F$28*10)*($B$28/100))*$B32),IF(F$27="kg/t SAR",(F$28*$B32),IF(F$27="kg/t DM",((F$28*($B$28/100))*$B32),IF(F$27="mg/kg SAR",((F$28*0.001)*$B32),IF(F$27="mg/kg DM",(((F$28*0.001)*($B$28/100))*$B32),"0")))))))*1.658</f>
        <v>4.0148469999999987</v>
      </c>
      <c r="G32" s="77">
        <f t="shared" si="5"/>
        <v>8.2070000000000004E-2</v>
      </c>
      <c r="H32" s="77">
        <f t="shared" si="5"/>
        <v>0.33349999999999996</v>
      </c>
      <c r="I32" s="77">
        <f t="shared" si="5"/>
        <v>3.2190000000000003E-2</v>
      </c>
      <c r="J32" s="77">
        <f t="shared" si="5"/>
        <v>3.8569999999999998E-3</v>
      </c>
      <c r="K32" s="77">
        <f t="shared" si="5"/>
        <v>4.9589999999999999E-3</v>
      </c>
      <c r="L32" s="77">
        <f t="shared" si="5"/>
        <v>2.1314999999999997E-2</v>
      </c>
      <c r="M32" s="77">
        <f t="shared" si="5"/>
        <v>1.6848999999999996E-2</v>
      </c>
      <c r="N32" s="77">
        <f t="shared" si="5"/>
        <v>388.59999999999997</v>
      </c>
      <c r="O32" s="77">
        <f t="shared" si="5"/>
        <v>16.965</v>
      </c>
      <c r="P32" s="77">
        <f t="shared" si="5"/>
        <v>0</v>
      </c>
      <c r="Q32" s="77">
        <f t="shared" ref="Q32:Q50" si="10">(IF(Q$27="%w/w SAR",((Q$28*10)*$B32),IF(Q$27="%w/w DM",(((Q$28*10)*($B$28/100))*$B32),IF(Q$27="kg/t SAR",(Q$28*$B32),IF(Q$27="kg/t DM",((Q$28*($B$28/100))*$B32),IF(Q$27="mg/kg SAR",((Q$28*0.001)*$B32),IF(Q$27="mg/kg DM",(((Q$28*0.001)*($B$28/100))*$B32),0)))))))*2.5</f>
        <v>47.85</v>
      </c>
      <c r="R32" s="77">
        <f t="shared" ref="R32:U50" si="11">IF(R$27="%w/w SAR",((R$28*10)*$B32),IF(R$27="%w/w DM",(((R$28*10)*($B$28/100))*$B32),IF(R$27="kg/t SAR",(R$28*$B32),IF(R$27="kg/t DM",((R$28*($B$28/100))*$B32),IF(R$27="mg/kg SAR",((R$28*0.001)*$B32),IF(R$27="mg/kg DM",(((R$28*0.001)*($B$28/100))*$B32),0))))))</f>
        <v>0</v>
      </c>
      <c r="S32" s="77">
        <f t="shared" si="11"/>
        <v>0.12586</v>
      </c>
      <c r="T32" s="77">
        <f t="shared" si="11"/>
        <v>0</v>
      </c>
      <c r="U32" s="77">
        <f t="shared" si="11"/>
        <v>0</v>
      </c>
      <c r="AB32" s="59"/>
      <c r="AC32" s="59"/>
      <c r="AD32" s="59"/>
      <c r="AE32" s="59"/>
      <c r="AF32" s="59"/>
      <c r="AG32" s="59"/>
      <c r="AH32" s="59"/>
      <c r="AI32" s="59"/>
    </row>
    <row r="33" spans="1:35" s="72" customFormat="1" ht="13" x14ac:dyDescent="0.35">
      <c r="A33" s="13">
        <f>E8</f>
        <v>19</v>
      </c>
      <c r="B33" s="15">
        <v>250</v>
      </c>
      <c r="C33" s="77">
        <f t="shared" si="6"/>
        <v>27.259999999999991</v>
      </c>
      <c r="D33" s="77">
        <f t="shared" si="7"/>
        <v>10.231605999999998</v>
      </c>
      <c r="E33" s="77">
        <f t="shared" si="8"/>
        <v>5.1369149999999992</v>
      </c>
      <c r="F33" s="77">
        <f t="shared" si="9"/>
        <v>4.0148469999999987</v>
      </c>
      <c r="G33" s="77">
        <f t="shared" si="5"/>
        <v>8.2070000000000004E-2</v>
      </c>
      <c r="H33" s="77">
        <f t="shared" si="5"/>
        <v>0.33349999999999996</v>
      </c>
      <c r="I33" s="77">
        <f t="shared" si="5"/>
        <v>3.2190000000000003E-2</v>
      </c>
      <c r="J33" s="77">
        <f t="shared" si="5"/>
        <v>3.8569999999999998E-3</v>
      </c>
      <c r="K33" s="77">
        <f t="shared" si="5"/>
        <v>4.9589999999999999E-3</v>
      </c>
      <c r="L33" s="77">
        <f t="shared" si="5"/>
        <v>2.1314999999999997E-2</v>
      </c>
      <c r="M33" s="77">
        <f t="shared" si="5"/>
        <v>1.6848999999999996E-2</v>
      </c>
      <c r="N33" s="77">
        <f t="shared" si="5"/>
        <v>388.59999999999997</v>
      </c>
      <c r="O33" s="77">
        <f t="shared" si="5"/>
        <v>16.965</v>
      </c>
      <c r="P33" s="77">
        <f t="shared" si="5"/>
        <v>0</v>
      </c>
      <c r="Q33" s="77">
        <f t="shared" si="10"/>
        <v>47.85</v>
      </c>
      <c r="R33" s="77">
        <f t="shared" si="11"/>
        <v>0</v>
      </c>
      <c r="S33" s="77">
        <f t="shared" si="11"/>
        <v>0.12586</v>
      </c>
      <c r="T33" s="77">
        <f t="shared" si="11"/>
        <v>0</v>
      </c>
      <c r="U33" s="77">
        <f t="shared" si="11"/>
        <v>0</v>
      </c>
      <c r="AB33" s="59"/>
      <c r="AC33" s="59"/>
      <c r="AD33" s="59"/>
      <c r="AE33" s="59"/>
      <c r="AF33" s="59"/>
      <c r="AG33" s="59"/>
      <c r="AH33" s="59"/>
      <c r="AI33" s="59"/>
    </row>
    <row r="34" spans="1:35" s="72" customFormat="1" ht="13" x14ac:dyDescent="0.35">
      <c r="A34" s="13">
        <f>F8</f>
        <v>20</v>
      </c>
      <c r="B34" s="15">
        <v>250</v>
      </c>
      <c r="C34" s="77">
        <f t="shared" si="6"/>
        <v>27.259999999999991</v>
      </c>
      <c r="D34" s="77">
        <f t="shared" si="7"/>
        <v>10.231605999999998</v>
      </c>
      <c r="E34" s="77">
        <f t="shared" si="8"/>
        <v>5.1369149999999992</v>
      </c>
      <c r="F34" s="77">
        <f t="shared" si="9"/>
        <v>4.0148469999999987</v>
      </c>
      <c r="G34" s="77">
        <f t="shared" si="5"/>
        <v>8.2070000000000004E-2</v>
      </c>
      <c r="H34" s="77">
        <f t="shared" si="5"/>
        <v>0.33349999999999996</v>
      </c>
      <c r="I34" s="77">
        <f t="shared" si="5"/>
        <v>3.2190000000000003E-2</v>
      </c>
      <c r="J34" s="77">
        <f t="shared" si="5"/>
        <v>3.8569999999999998E-3</v>
      </c>
      <c r="K34" s="77">
        <f t="shared" si="5"/>
        <v>4.9589999999999999E-3</v>
      </c>
      <c r="L34" s="77">
        <f t="shared" si="5"/>
        <v>2.1314999999999997E-2</v>
      </c>
      <c r="M34" s="77">
        <f t="shared" si="5"/>
        <v>1.6848999999999996E-2</v>
      </c>
      <c r="N34" s="77">
        <f t="shared" si="5"/>
        <v>388.59999999999997</v>
      </c>
      <c r="O34" s="77">
        <f t="shared" si="5"/>
        <v>16.965</v>
      </c>
      <c r="P34" s="77">
        <f t="shared" si="5"/>
        <v>0</v>
      </c>
      <c r="Q34" s="77">
        <f t="shared" si="10"/>
        <v>47.85</v>
      </c>
      <c r="R34" s="77">
        <f t="shared" si="11"/>
        <v>0</v>
      </c>
      <c r="S34" s="77">
        <f t="shared" si="11"/>
        <v>0.12586</v>
      </c>
      <c r="T34" s="77">
        <f t="shared" si="11"/>
        <v>0</v>
      </c>
      <c r="U34" s="77">
        <f t="shared" si="11"/>
        <v>0</v>
      </c>
      <c r="AB34" s="59"/>
      <c r="AC34" s="59"/>
      <c r="AD34" s="59"/>
      <c r="AE34" s="59"/>
      <c r="AF34" s="59"/>
      <c r="AG34" s="59"/>
      <c r="AH34" s="59"/>
      <c r="AI34" s="59"/>
    </row>
    <row r="35" spans="1:35" s="72" customFormat="1" ht="13" x14ac:dyDescent="0.35">
      <c r="A35" s="13">
        <f>G8</f>
        <v>21</v>
      </c>
      <c r="B35" s="15">
        <v>250</v>
      </c>
      <c r="C35" s="77">
        <f t="shared" si="6"/>
        <v>27.259999999999991</v>
      </c>
      <c r="D35" s="77">
        <f t="shared" si="7"/>
        <v>10.231605999999998</v>
      </c>
      <c r="E35" s="77">
        <f t="shared" si="8"/>
        <v>5.1369149999999992</v>
      </c>
      <c r="F35" s="77">
        <f t="shared" si="9"/>
        <v>4.0148469999999987</v>
      </c>
      <c r="G35" s="77">
        <f t="shared" si="5"/>
        <v>8.2070000000000004E-2</v>
      </c>
      <c r="H35" s="77">
        <f t="shared" si="5"/>
        <v>0.33349999999999996</v>
      </c>
      <c r="I35" s="77">
        <f t="shared" si="5"/>
        <v>3.2190000000000003E-2</v>
      </c>
      <c r="J35" s="77">
        <f t="shared" si="5"/>
        <v>3.8569999999999998E-3</v>
      </c>
      <c r="K35" s="77">
        <f t="shared" si="5"/>
        <v>4.9589999999999999E-3</v>
      </c>
      <c r="L35" s="77">
        <f t="shared" si="5"/>
        <v>2.1314999999999997E-2</v>
      </c>
      <c r="M35" s="77">
        <f t="shared" si="5"/>
        <v>1.6848999999999996E-2</v>
      </c>
      <c r="N35" s="77">
        <f t="shared" si="5"/>
        <v>388.59999999999997</v>
      </c>
      <c r="O35" s="77">
        <f t="shared" si="5"/>
        <v>16.965</v>
      </c>
      <c r="P35" s="77">
        <f t="shared" si="5"/>
        <v>0</v>
      </c>
      <c r="Q35" s="77">
        <f t="shared" si="10"/>
        <v>47.85</v>
      </c>
      <c r="R35" s="77">
        <f t="shared" si="11"/>
        <v>0</v>
      </c>
      <c r="S35" s="77">
        <f t="shared" si="11"/>
        <v>0.12586</v>
      </c>
      <c r="T35" s="77">
        <f t="shared" si="11"/>
        <v>0</v>
      </c>
      <c r="U35" s="77">
        <f t="shared" si="11"/>
        <v>0</v>
      </c>
      <c r="AB35" s="59"/>
      <c r="AC35" s="59"/>
      <c r="AD35" s="59"/>
      <c r="AE35" s="59"/>
      <c r="AF35" s="59"/>
      <c r="AG35" s="59"/>
      <c r="AH35" s="59"/>
      <c r="AI35" s="59"/>
    </row>
    <row r="36" spans="1:35" s="72" customFormat="1" ht="13" x14ac:dyDescent="0.35">
      <c r="A36" s="13">
        <f>H8</f>
        <v>22</v>
      </c>
      <c r="B36" s="15">
        <v>250</v>
      </c>
      <c r="C36" s="77">
        <f t="shared" si="6"/>
        <v>27.259999999999991</v>
      </c>
      <c r="D36" s="77">
        <f t="shared" si="7"/>
        <v>10.231605999999998</v>
      </c>
      <c r="E36" s="77">
        <f t="shared" si="8"/>
        <v>5.1369149999999992</v>
      </c>
      <c r="F36" s="77">
        <f t="shared" si="9"/>
        <v>4.0148469999999987</v>
      </c>
      <c r="G36" s="77">
        <f t="shared" si="5"/>
        <v>8.2070000000000004E-2</v>
      </c>
      <c r="H36" s="77">
        <f t="shared" si="5"/>
        <v>0.33349999999999996</v>
      </c>
      <c r="I36" s="77">
        <f t="shared" si="5"/>
        <v>3.2190000000000003E-2</v>
      </c>
      <c r="J36" s="77">
        <f t="shared" si="5"/>
        <v>3.8569999999999998E-3</v>
      </c>
      <c r="K36" s="77">
        <f t="shared" si="5"/>
        <v>4.9589999999999999E-3</v>
      </c>
      <c r="L36" s="77">
        <f t="shared" si="5"/>
        <v>2.1314999999999997E-2</v>
      </c>
      <c r="M36" s="77">
        <f t="shared" si="5"/>
        <v>1.6848999999999996E-2</v>
      </c>
      <c r="N36" s="77">
        <f t="shared" si="5"/>
        <v>388.59999999999997</v>
      </c>
      <c r="O36" s="77">
        <f t="shared" si="5"/>
        <v>16.965</v>
      </c>
      <c r="P36" s="77">
        <f t="shared" si="5"/>
        <v>0</v>
      </c>
      <c r="Q36" s="77">
        <f t="shared" si="10"/>
        <v>47.85</v>
      </c>
      <c r="R36" s="77">
        <f t="shared" si="11"/>
        <v>0</v>
      </c>
      <c r="S36" s="77">
        <f t="shared" si="11"/>
        <v>0.12586</v>
      </c>
      <c r="T36" s="77">
        <f t="shared" si="11"/>
        <v>0</v>
      </c>
      <c r="U36" s="77">
        <f t="shared" si="11"/>
        <v>0</v>
      </c>
      <c r="AB36" s="59"/>
      <c r="AC36" s="59"/>
      <c r="AD36" s="59"/>
      <c r="AE36" s="59"/>
      <c r="AF36" s="59"/>
      <c r="AG36" s="59"/>
      <c r="AH36" s="59"/>
      <c r="AI36" s="59"/>
    </row>
    <row r="37" spans="1:35" s="72" customFormat="1" ht="13" x14ac:dyDescent="0.35">
      <c r="A37" s="13">
        <f>I8</f>
        <v>23</v>
      </c>
      <c r="B37" s="15">
        <v>250</v>
      </c>
      <c r="C37" s="77">
        <f t="shared" si="6"/>
        <v>27.259999999999991</v>
      </c>
      <c r="D37" s="77">
        <f t="shared" si="7"/>
        <v>10.231605999999998</v>
      </c>
      <c r="E37" s="77">
        <f t="shared" si="8"/>
        <v>5.1369149999999992</v>
      </c>
      <c r="F37" s="77">
        <f t="shared" si="9"/>
        <v>4.0148469999999987</v>
      </c>
      <c r="G37" s="77">
        <f t="shared" si="5"/>
        <v>8.2070000000000004E-2</v>
      </c>
      <c r="H37" s="77">
        <f t="shared" si="5"/>
        <v>0.33349999999999996</v>
      </c>
      <c r="I37" s="77">
        <f t="shared" si="5"/>
        <v>3.2190000000000003E-2</v>
      </c>
      <c r="J37" s="77">
        <f t="shared" si="5"/>
        <v>3.8569999999999998E-3</v>
      </c>
      <c r="K37" s="77">
        <f t="shared" si="5"/>
        <v>4.9589999999999999E-3</v>
      </c>
      <c r="L37" s="77">
        <f t="shared" si="5"/>
        <v>2.1314999999999997E-2</v>
      </c>
      <c r="M37" s="77">
        <f t="shared" si="5"/>
        <v>1.6848999999999996E-2</v>
      </c>
      <c r="N37" s="77">
        <f t="shared" si="5"/>
        <v>388.59999999999997</v>
      </c>
      <c r="O37" s="77">
        <f t="shared" si="5"/>
        <v>16.965</v>
      </c>
      <c r="P37" s="77">
        <f t="shared" si="5"/>
        <v>0</v>
      </c>
      <c r="Q37" s="77">
        <f t="shared" si="10"/>
        <v>47.85</v>
      </c>
      <c r="R37" s="77">
        <f t="shared" si="11"/>
        <v>0</v>
      </c>
      <c r="S37" s="77">
        <f t="shared" si="11"/>
        <v>0.12586</v>
      </c>
      <c r="T37" s="77">
        <f t="shared" si="11"/>
        <v>0</v>
      </c>
      <c r="U37" s="77">
        <f t="shared" si="11"/>
        <v>0</v>
      </c>
      <c r="AB37" s="59"/>
      <c r="AC37" s="59"/>
      <c r="AD37" s="59"/>
      <c r="AE37" s="59"/>
      <c r="AF37" s="59"/>
      <c r="AG37" s="59"/>
      <c r="AH37" s="59"/>
      <c r="AI37" s="59"/>
    </row>
    <row r="38" spans="1:35" s="72" customFormat="1" ht="13" x14ac:dyDescent="0.35">
      <c r="A38" s="13" t="str">
        <f>J8</f>
        <v>T1</v>
      </c>
      <c r="B38" s="15">
        <v>250</v>
      </c>
      <c r="C38" s="77">
        <f t="shared" si="6"/>
        <v>27.259999999999991</v>
      </c>
      <c r="D38" s="77">
        <f t="shared" si="7"/>
        <v>10.231605999999998</v>
      </c>
      <c r="E38" s="77">
        <f t="shared" si="8"/>
        <v>5.1369149999999992</v>
      </c>
      <c r="F38" s="77">
        <f t="shared" si="9"/>
        <v>4.0148469999999987</v>
      </c>
      <c r="G38" s="77">
        <f t="shared" si="5"/>
        <v>8.2070000000000004E-2</v>
      </c>
      <c r="H38" s="77">
        <f t="shared" si="5"/>
        <v>0.33349999999999996</v>
      </c>
      <c r="I38" s="77">
        <f t="shared" si="5"/>
        <v>3.2190000000000003E-2</v>
      </c>
      <c r="J38" s="77">
        <f t="shared" si="5"/>
        <v>3.8569999999999998E-3</v>
      </c>
      <c r="K38" s="77">
        <f t="shared" si="5"/>
        <v>4.9589999999999999E-3</v>
      </c>
      <c r="L38" s="77">
        <f t="shared" si="5"/>
        <v>2.1314999999999997E-2</v>
      </c>
      <c r="M38" s="77">
        <f t="shared" si="5"/>
        <v>1.6848999999999996E-2</v>
      </c>
      <c r="N38" s="77">
        <f t="shared" si="5"/>
        <v>388.59999999999997</v>
      </c>
      <c r="O38" s="77">
        <f t="shared" si="5"/>
        <v>16.965</v>
      </c>
      <c r="P38" s="77">
        <f t="shared" si="5"/>
        <v>0</v>
      </c>
      <c r="Q38" s="77">
        <f t="shared" si="10"/>
        <v>47.85</v>
      </c>
      <c r="R38" s="77">
        <f t="shared" si="11"/>
        <v>0</v>
      </c>
      <c r="S38" s="77">
        <f t="shared" si="11"/>
        <v>0.12586</v>
      </c>
      <c r="T38" s="77">
        <f t="shared" si="11"/>
        <v>0</v>
      </c>
      <c r="U38" s="77">
        <f t="shared" si="11"/>
        <v>0</v>
      </c>
      <c r="AB38" s="59"/>
      <c r="AC38" s="59"/>
      <c r="AD38" s="59"/>
      <c r="AE38" s="59"/>
      <c r="AF38" s="59"/>
      <c r="AG38" s="59"/>
      <c r="AH38" s="59"/>
      <c r="AI38" s="59"/>
    </row>
    <row r="39" spans="1:35" s="72" customFormat="1" ht="13" x14ac:dyDescent="0.35">
      <c r="A39" s="13" t="str">
        <f>K8</f>
        <v>T2</v>
      </c>
      <c r="B39" s="15">
        <v>250</v>
      </c>
      <c r="C39" s="77">
        <f t="shared" si="6"/>
        <v>27.259999999999991</v>
      </c>
      <c r="D39" s="77">
        <f t="shared" si="7"/>
        <v>10.231605999999998</v>
      </c>
      <c r="E39" s="77">
        <f t="shared" si="8"/>
        <v>5.1369149999999992</v>
      </c>
      <c r="F39" s="77">
        <f t="shared" si="9"/>
        <v>4.0148469999999987</v>
      </c>
      <c r="G39" s="77">
        <f t="shared" si="5"/>
        <v>8.2070000000000004E-2</v>
      </c>
      <c r="H39" s="77">
        <f t="shared" si="5"/>
        <v>0.33349999999999996</v>
      </c>
      <c r="I39" s="77">
        <f t="shared" si="5"/>
        <v>3.2190000000000003E-2</v>
      </c>
      <c r="J39" s="77">
        <f t="shared" si="5"/>
        <v>3.8569999999999998E-3</v>
      </c>
      <c r="K39" s="77">
        <f t="shared" si="5"/>
        <v>4.9589999999999999E-3</v>
      </c>
      <c r="L39" s="77">
        <f t="shared" si="5"/>
        <v>2.1314999999999997E-2</v>
      </c>
      <c r="M39" s="77">
        <f t="shared" si="5"/>
        <v>1.6848999999999996E-2</v>
      </c>
      <c r="N39" s="77">
        <f t="shared" si="5"/>
        <v>388.59999999999997</v>
      </c>
      <c r="O39" s="77">
        <f t="shared" si="5"/>
        <v>16.965</v>
      </c>
      <c r="P39" s="77">
        <f t="shared" si="5"/>
        <v>0</v>
      </c>
      <c r="Q39" s="77">
        <f t="shared" si="10"/>
        <v>47.85</v>
      </c>
      <c r="R39" s="77">
        <f t="shared" si="11"/>
        <v>0</v>
      </c>
      <c r="S39" s="77">
        <f t="shared" si="11"/>
        <v>0.12586</v>
      </c>
      <c r="T39" s="77">
        <f t="shared" si="11"/>
        <v>0</v>
      </c>
      <c r="U39" s="77">
        <f t="shared" si="11"/>
        <v>0</v>
      </c>
      <c r="AB39" s="59"/>
      <c r="AC39" s="59"/>
      <c r="AD39" s="59"/>
      <c r="AE39" s="59"/>
      <c r="AF39" s="59"/>
      <c r="AG39" s="59"/>
      <c r="AH39" s="59"/>
      <c r="AI39" s="59"/>
    </row>
    <row r="40" spans="1:35" s="72" customFormat="1" ht="13" x14ac:dyDescent="0.35">
      <c r="A40" s="13" t="str">
        <f>L8</f>
        <v>T5</v>
      </c>
      <c r="B40" s="15">
        <v>250</v>
      </c>
      <c r="C40" s="77">
        <f t="shared" si="6"/>
        <v>27.259999999999991</v>
      </c>
      <c r="D40" s="77">
        <f t="shared" si="7"/>
        <v>10.231605999999998</v>
      </c>
      <c r="E40" s="77">
        <f t="shared" si="8"/>
        <v>5.1369149999999992</v>
      </c>
      <c r="F40" s="77">
        <f t="shared" si="9"/>
        <v>4.0148469999999987</v>
      </c>
      <c r="G40" s="77">
        <f t="shared" si="5"/>
        <v>8.2070000000000004E-2</v>
      </c>
      <c r="H40" s="77">
        <f t="shared" si="5"/>
        <v>0.33349999999999996</v>
      </c>
      <c r="I40" s="77">
        <f t="shared" si="5"/>
        <v>3.2190000000000003E-2</v>
      </c>
      <c r="J40" s="77">
        <f t="shared" si="5"/>
        <v>3.8569999999999998E-3</v>
      </c>
      <c r="K40" s="77">
        <f t="shared" si="5"/>
        <v>4.9589999999999999E-3</v>
      </c>
      <c r="L40" s="77">
        <f t="shared" si="5"/>
        <v>2.1314999999999997E-2</v>
      </c>
      <c r="M40" s="77">
        <f t="shared" si="5"/>
        <v>1.6848999999999996E-2</v>
      </c>
      <c r="N40" s="77">
        <f t="shared" si="5"/>
        <v>388.59999999999997</v>
      </c>
      <c r="O40" s="77">
        <f t="shared" si="5"/>
        <v>16.965</v>
      </c>
      <c r="P40" s="77">
        <f t="shared" si="5"/>
        <v>0</v>
      </c>
      <c r="Q40" s="77">
        <f t="shared" si="10"/>
        <v>47.85</v>
      </c>
      <c r="R40" s="77">
        <f t="shared" si="11"/>
        <v>0</v>
      </c>
      <c r="S40" s="77">
        <f t="shared" si="11"/>
        <v>0.12586</v>
      </c>
      <c r="T40" s="77">
        <f t="shared" si="11"/>
        <v>0</v>
      </c>
      <c r="U40" s="77">
        <f t="shared" si="11"/>
        <v>0</v>
      </c>
      <c r="AB40" s="59"/>
      <c r="AC40" s="59"/>
      <c r="AD40" s="59"/>
      <c r="AE40" s="59"/>
      <c r="AF40" s="59"/>
      <c r="AG40" s="59"/>
      <c r="AH40" s="59"/>
      <c r="AI40" s="59"/>
    </row>
    <row r="41" spans="1:35" s="72" customFormat="1" ht="13" x14ac:dyDescent="0.35">
      <c r="A41" s="13" t="str">
        <f>M8</f>
        <v>T6</v>
      </c>
      <c r="B41" s="15">
        <v>250</v>
      </c>
      <c r="C41" s="77">
        <f t="shared" si="6"/>
        <v>27.259999999999991</v>
      </c>
      <c r="D41" s="77">
        <f t="shared" si="7"/>
        <v>10.231605999999998</v>
      </c>
      <c r="E41" s="77">
        <f t="shared" si="8"/>
        <v>5.1369149999999992</v>
      </c>
      <c r="F41" s="77">
        <f t="shared" si="9"/>
        <v>4.0148469999999987</v>
      </c>
      <c r="G41" s="77">
        <f t="shared" si="5"/>
        <v>8.2070000000000004E-2</v>
      </c>
      <c r="H41" s="77">
        <f t="shared" si="5"/>
        <v>0.33349999999999996</v>
      </c>
      <c r="I41" s="77">
        <f t="shared" si="5"/>
        <v>3.2190000000000003E-2</v>
      </c>
      <c r="J41" s="77">
        <f t="shared" si="5"/>
        <v>3.8569999999999998E-3</v>
      </c>
      <c r="K41" s="77">
        <f t="shared" si="5"/>
        <v>4.9589999999999999E-3</v>
      </c>
      <c r="L41" s="77">
        <f t="shared" si="5"/>
        <v>2.1314999999999997E-2</v>
      </c>
      <c r="M41" s="77">
        <f t="shared" si="5"/>
        <v>1.6848999999999996E-2</v>
      </c>
      <c r="N41" s="77">
        <f t="shared" si="5"/>
        <v>388.59999999999997</v>
      </c>
      <c r="O41" s="77">
        <f t="shared" si="5"/>
        <v>16.965</v>
      </c>
      <c r="P41" s="77">
        <f t="shared" si="5"/>
        <v>0</v>
      </c>
      <c r="Q41" s="77">
        <f t="shared" si="10"/>
        <v>47.85</v>
      </c>
      <c r="R41" s="77">
        <f t="shared" si="11"/>
        <v>0</v>
      </c>
      <c r="S41" s="77">
        <f t="shared" si="11"/>
        <v>0.12586</v>
      </c>
      <c r="T41" s="77">
        <f t="shared" si="11"/>
        <v>0</v>
      </c>
      <c r="U41" s="77">
        <f t="shared" si="11"/>
        <v>0</v>
      </c>
      <c r="AB41" s="59"/>
      <c r="AC41" s="59"/>
      <c r="AD41" s="59"/>
      <c r="AE41" s="59"/>
      <c r="AF41" s="59"/>
      <c r="AG41" s="59"/>
      <c r="AH41" s="59"/>
      <c r="AI41" s="59"/>
    </row>
    <row r="42" spans="1:35" s="72" customFormat="1" ht="13" x14ac:dyDescent="0.35">
      <c r="A42" s="13" t="str">
        <f>N8</f>
        <v>T8</v>
      </c>
      <c r="B42" s="15">
        <v>250</v>
      </c>
      <c r="C42" s="77">
        <f t="shared" si="6"/>
        <v>27.259999999999991</v>
      </c>
      <c r="D42" s="77">
        <f t="shared" si="7"/>
        <v>10.231605999999998</v>
      </c>
      <c r="E42" s="77">
        <f t="shared" si="8"/>
        <v>5.1369149999999992</v>
      </c>
      <c r="F42" s="77">
        <f t="shared" si="9"/>
        <v>4.0148469999999987</v>
      </c>
      <c r="G42" s="77">
        <f t="shared" si="5"/>
        <v>8.2070000000000004E-2</v>
      </c>
      <c r="H42" s="77">
        <f t="shared" si="5"/>
        <v>0.33349999999999996</v>
      </c>
      <c r="I42" s="77">
        <f t="shared" si="5"/>
        <v>3.2190000000000003E-2</v>
      </c>
      <c r="J42" s="77">
        <f t="shared" si="5"/>
        <v>3.8569999999999998E-3</v>
      </c>
      <c r="K42" s="77">
        <f t="shared" si="5"/>
        <v>4.9589999999999999E-3</v>
      </c>
      <c r="L42" s="77">
        <f t="shared" si="5"/>
        <v>2.1314999999999997E-2</v>
      </c>
      <c r="M42" s="77">
        <f t="shared" si="5"/>
        <v>1.6848999999999996E-2</v>
      </c>
      <c r="N42" s="77">
        <f t="shared" si="5"/>
        <v>388.59999999999997</v>
      </c>
      <c r="O42" s="77">
        <f t="shared" si="5"/>
        <v>16.965</v>
      </c>
      <c r="P42" s="77">
        <f t="shared" si="5"/>
        <v>0</v>
      </c>
      <c r="Q42" s="77">
        <f t="shared" si="10"/>
        <v>47.85</v>
      </c>
      <c r="R42" s="77">
        <f t="shared" si="11"/>
        <v>0</v>
      </c>
      <c r="S42" s="77">
        <f t="shared" si="11"/>
        <v>0.12586</v>
      </c>
      <c r="T42" s="77">
        <f t="shared" si="11"/>
        <v>0</v>
      </c>
      <c r="U42" s="77">
        <f t="shared" si="11"/>
        <v>0</v>
      </c>
      <c r="AB42" s="59"/>
      <c r="AC42" s="59"/>
      <c r="AD42" s="59"/>
      <c r="AE42" s="59"/>
      <c r="AF42" s="59"/>
      <c r="AG42" s="59"/>
      <c r="AH42" s="59"/>
      <c r="AI42" s="59"/>
    </row>
    <row r="43" spans="1:35" s="72" customFormat="1" ht="13" x14ac:dyDescent="0.35">
      <c r="A43" s="13" t="str">
        <f>O8</f>
        <v>T9</v>
      </c>
      <c r="B43" s="15">
        <v>250</v>
      </c>
      <c r="C43" s="77">
        <f t="shared" si="6"/>
        <v>27.259999999999991</v>
      </c>
      <c r="D43" s="77">
        <f t="shared" si="7"/>
        <v>10.231605999999998</v>
      </c>
      <c r="E43" s="77">
        <f t="shared" si="8"/>
        <v>5.1369149999999992</v>
      </c>
      <c r="F43" s="77">
        <f t="shared" si="9"/>
        <v>4.0148469999999987</v>
      </c>
      <c r="G43" s="77">
        <f t="shared" si="5"/>
        <v>8.2070000000000004E-2</v>
      </c>
      <c r="H43" s="77">
        <f t="shared" si="5"/>
        <v>0.33349999999999996</v>
      </c>
      <c r="I43" s="77">
        <f t="shared" si="5"/>
        <v>3.2190000000000003E-2</v>
      </c>
      <c r="J43" s="77">
        <f t="shared" si="5"/>
        <v>3.8569999999999998E-3</v>
      </c>
      <c r="K43" s="77">
        <f t="shared" si="5"/>
        <v>4.9589999999999999E-3</v>
      </c>
      <c r="L43" s="77">
        <f t="shared" si="5"/>
        <v>2.1314999999999997E-2</v>
      </c>
      <c r="M43" s="77">
        <f t="shared" si="5"/>
        <v>1.6848999999999996E-2</v>
      </c>
      <c r="N43" s="77">
        <f t="shared" si="5"/>
        <v>388.59999999999997</v>
      </c>
      <c r="O43" s="77">
        <f t="shared" si="5"/>
        <v>16.965</v>
      </c>
      <c r="P43" s="77">
        <f t="shared" si="5"/>
        <v>0</v>
      </c>
      <c r="Q43" s="77">
        <f t="shared" si="10"/>
        <v>47.85</v>
      </c>
      <c r="R43" s="77">
        <f t="shared" si="11"/>
        <v>0</v>
      </c>
      <c r="S43" s="77">
        <f t="shared" si="11"/>
        <v>0.12586</v>
      </c>
      <c r="T43" s="77">
        <f t="shared" si="11"/>
        <v>0</v>
      </c>
      <c r="U43" s="77">
        <f t="shared" si="11"/>
        <v>0</v>
      </c>
      <c r="AB43" s="59"/>
      <c r="AC43" s="59"/>
      <c r="AD43" s="59"/>
      <c r="AE43" s="59"/>
      <c r="AF43" s="59"/>
      <c r="AG43" s="59"/>
      <c r="AH43" s="59"/>
      <c r="AI43" s="59"/>
    </row>
    <row r="44" spans="1:35" s="72" customFormat="1" ht="13" x14ac:dyDescent="0.35">
      <c r="A44" s="13" t="str">
        <f>P8</f>
        <v>T10</v>
      </c>
      <c r="B44" s="15">
        <v>250</v>
      </c>
      <c r="C44" s="77">
        <f t="shared" si="6"/>
        <v>27.259999999999991</v>
      </c>
      <c r="D44" s="77">
        <f t="shared" si="7"/>
        <v>10.231605999999998</v>
      </c>
      <c r="E44" s="77">
        <f t="shared" si="8"/>
        <v>5.1369149999999992</v>
      </c>
      <c r="F44" s="77">
        <f t="shared" si="9"/>
        <v>4.0148469999999987</v>
      </c>
      <c r="G44" s="77">
        <f t="shared" si="5"/>
        <v>8.2070000000000004E-2</v>
      </c>
      <c r="H44" s="77">
        <f t="shared" si="5"/>
        <v>0.33349999999999996</v>
      </c>
      <c r="I44" s="77">
        <f t="shared" si="5"/>
        <v>3.2190000000000003E-2</v>
      </c>
      <c r="J44" s="77">
        <f t="shared" si="5"/>
        <v>3.8569999999999998E-3</v>
      </c>
      <c r="K44" s="77">
        <f t="shared" si="5"/>
        <v>4.9589999999999999E-3</v>
      </c>
      <c r="L44" s="77">
        <f t="shared" si="5"/>
        <v>2.1314999999999997E-2</v>
      </c>
      <c r="M44" s="77">
        <f t="shared" si="5"/>
        <v>1.6848999999999996E-2</v>
      </c>
      <c r="N44" s="77">
        <f t="shared" si="5"/>
        <v>388.59999999999997</v>
      </c>
      <c r="O44" s="77">
        <f t="shared" si="5"/>
        <v>16.965</v>
      </c>
      <c r="P44" s="77">
        <f t="shared" si="5"/>
        <v>0</v>
      </c>
      <c r="Q44" s="77">
        <f t="shared" si="10"/>
        <v>47.85</v>
      </c>
      <c r="R44" s="77">
        <f t="shared" si="11"/>
        <v>0</v>
      </c>
      <c r="S44" s="77">
        <f t="shared" si="11"/>
        <v>0.12586</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17</v>
      </c>
      <c r="C57" s="8">
        <f t="shared" ref="C57:U57" si="13">D8</f>
        <v>18</v>
      </c>
      <c r="D57" s="8">
        <f t="shared" si="13"/>
        <v>19</v>
      </c>
      <c r="E57" s="8">
        <f t="shared" si="13"/>
        <v>20</v>
      </c>
      <c r="F57" s="8">
        <f t="shared" si="13"/>
        <v>21</v>
      </c>
      <c r="G57" s="8">
        <f t="shared" si="13"/>
        <v>22</v>
      </c>
      <c r="H57" s="8">
        <f t="shared" si="13"/>
        <v>23</v>
      </c>
      <c r="I57" s="8" t="str">
        <f t="shared" si="13"/>
        <v>T1</v>
      </c>
      <c r="J57" s="8" t="str">
        <f t="shared" si="13"/>
        <v>T2</v>
      </c>
      <c r="K57" s="8" t="str">
        <f t="shared" si="13"/>
        <v>T5</v>
      </c>
      <c r="L57" s="8" t="str">
        <f t="shared" si="13"/>
        <v>T6</v>
      </c>
      <c r="M57" s="8" t="str">
        <f t="shared" si="13"/>
        <v>T8</v>
      </c>
      <c r="N57" s="8" t="str">
        <f t="shared" si="13"/>
        <v>T9</v>
      </c>
      <c r="O57" s="8" t="str">
        <f t="shared" si="13"/>
        <v>T10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5.5</v>
      </c>
      <c r="C60" s="76">
        <f t="shared" ref="C60:U60" si="14">D10</f>
        <v>5.6</v>
      </c>
      <c r="D60" s="76">
        <f t="shared" si="14"/>
        <v>5.6</v>
      </c>
      <c r="E60" s="76">
        <f t="shared" si="14"/>
        <v>5.4</v>
      </c>
      <c r="F60" s="76">
        <f t="shared" si="14"/>
        <v>5.4</v>
      </c>
      <c r="G60" s="76">
        <f t="shared" si="14"/>
        <v>5.3</v>
      </c>
      <c r="H60" s="76">
        <f t="shared" si="14"/>
        <v>5.7</v>
      </c>
      <c r="I60" s="76">
        <f t="shared" si="14"/>
        <v>6.1</v>
      </c>
      <c r="J60" s="76">
        <f t="shared" si="14"/>
        <v>5.9</v>
      </c>
      <c r="K60" s="76">
        <f t="shared" si="14"/>
        <v>6.1</v>
      </c>
      <c r="L60" s="76">
        <f t="shared" si="14"/>
        <v>6.2</v>
      </c>
      <c r="M60" s="76">
        <f t="shared" si="14"/>
        <v>6</v>
      </c>
      <c r="N60" s="76">
        <f t="shared" si="14"/>
        <v>5.8</v>
      </c>
      <c r="O60" s="76">
        <f t="shared" si="14"/>
        <v>5.9</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4.2000000000000011</v>
      </c>
      <c r="C64" s="77">
        <f t="shared" ref="C64:U64" si="17">(C59-C60)*C61</f>
        <v>3.6000000000000032</v>
      </c>
      <c r="D64" s="77">
        <f t="shared" si="17"/>
        <v>3.6000000000000032</v>
      </c>
      <c r="E64" s="77">
        <f t="shared" si="17"/>
        <v>4.7999999999999989</v>
      </c>
      <c r="F64" s="77">
        <f t="shared" si="17"/>
        <v>4.7999999999999989</v>
      </c>
      <c r="G64" s="77">
        <f t="shared" si="17"/>
        <v>5.4000000000000021</v>
      </c>
      <c r="H64" s="77">
        <f t="shared" si="17"/>
        <v>3</v>
      </c>
      <c r="I64" s="77">
        <f t="shared" si="17"/>
        <v>0.6000000000000032</v>
      </c>
      <c r="J64" s="77">
        <f t="shared" si="17"/>
        <v>1.7999999999999989</v>
      </c>
      <c r="K64" s="77">
        <f t="shared" si="17"/>
        <v>0.6000000000000032</v>
      </c>
      <c r="L64" s="77">
        <f t="shared" si="17"/>
        <v>0</v>
      </c>
      <c r="M64" s="77">
        <f t="shared" si="17"/>
        <v>1.2000000000000011</v>
      </c>
      <c r="N64" s="77">
        <f t="shared" si="17"/>
        <v>2.4000000000000021</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-4.2000000000000011</v>
      </c>
      <c r="C65" s="77">
        <f t="shared" ref="C65:U65" si="18">C63-C64</f>
        <v>-3.6000000000000032</v>
      </c>
      <c r="D65" s="77">
        <f t="shared" si="18"/>
        <v>-3.6000000000000032</v>
      </c>
      <c r="E65" s="77">
        <f t="shared" si="18"/>
        <v>-4.7999999999999989</v>
      </c>
      <c r="F65" s="77">
        <f t="shared" si="18"/>
        <v>-4.7999999999999989</v>
      </c>
      <c r="G65" s="77">
        <f t="shared" si="18"/>
        <v>-5.4000000000000021</v>
      </c>
      <c r="H65" s="77">
        <f t="shared" si="18"/>
        <v>-3</v>
      </c>
      <c r="I65" s="77">
        <f t="shared" si="18"/>
        <v>-0.6000000000000032</v>
      </c>
      <c r="J65" s="77">
        <f t="shared" si="18"/>
        <v>-1.7999999999999989</v>
      </c>
      <c r="K65" s="77">
        <f t="shared" si="18"/>
        <v>-0.6000000000000032</v>
      </c>
      <c r="L65" s="77">
        <f t="shared" si="18"/>
        <v>0</v>
      </c>
      <c r="M65" s="77">
        <f t="shared" si="18"/>
        <v>-1.2000000000000011</v>
      </c>
      <c r="N65" s="77">
        <f t="shared" si="18"/>
        <v>-2.4000000000000021</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4" operator="equal">
      <formula>"DECREASE"</formula>
    </cfRule>
    <cfRule type="cellIs" dxfId="82" priority="35" operator="equal">
      <formula>"INCREASE"</formula>
    </cfRule>
  </conditionalFormatting>
  <conditionalFormatting sqref="B62:U66 B31:B50">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59" zoomScaleNormal="59"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f>'WTW Sludge cake (court farm)'!C1:D1</f>
        <v>15750</v>
      </c>
      <c r="D1" s="142"/>
      <c r="E1" s="93" t="s">
        <v>45</v>
      </c>
      <c r="F1" s="39">
        <f>'WTW Sludge cake (court farm)'!F1</f>
        <v>43.14</v>
      </c>
      <c r="G1" s="123" t="s">
        <v>43</v>
      </c>
      <c r="H1" s="124"/>
      <c r="I1" s="96">
        <v>8.5</v>
      </c>
      <c r="J1" s="127" t="s">
        <v>154</v>
      </c>
      <c r="K1" s="127"/>
      <c r="L1" s="97">
        <v>3158</v>
      </c>
      <c r="AB1" s="18"/>
      <c r="AC1" s="18"/>
      <c r="AD1" s="30" t="s">
        <v>127</v>
      </c>
      <c r="AE1" s="17"/>
      <c r="AF1" s="17"/>
      <c r="AG1" s="18"/>
      <c r="AH1" s="18"/>
      <c r="AI1" s="40" t="s">
        <v>79</v>
      </c>
      <c r="AJ1" s="41" t="s">
        <v>94</v>
      </c>
      <c r="AK1" s="42" t="s">
        <v>95</v>
      </c>
      <c r="AL1" s="43" t="s">
        <v>126</v>
      </c>
      <c r="AM1" s="43" t="s">
        <v>132</v>
      </c>
      <c r="AN1" s="43" t="s">
        <v>112</v>
      </c>
    </row>
    <row r="2" spans="1:41" ht="13" x14ac:dyDescent="0.3">
      <c r="A2" s="127" t="s">
        <v>87</v>
      </c>
      <c r="B2" s="127"/>
      <c r="C2" s="143" t="str">
        <f>'WTW Sludge cake (court farm)'!C2:D2</f>
        <v>EPR/GP3792SK</v>
      </c>
      <c r="D2" s="144"/>
      <c r="E2" s="93" t="s">
        <v>109</v>
      </c>
      <c r="F2" s="96" t="s">
        <v>175</v>
      </c>
      <c r="G2" s="125" t="s">
        <v>110</v>
      </c>
      <c r="H2" s="126"/>
      <c r="I2" s="96"/>
      <c r="J2" s="127" t="s">
        <v>159</v>
      </c>
      <c r="K2" s="127"/>
      <c r="L2" s="97">
        <v>0.5</v>
      </c>
      <c r="AB2" s="30" t="s">
        <v>56</v>
      </c>
      <c r="AC2" s="17"/>
      <c r="AD2" s="30" t="s">
        <v>70</v>
      </c>
      <c r="AE2" s="17"/>
      <c r="AF2" s="17"/>
      <c r="AG2" s="44" t="s">
        <v>76</v>
      </c>
      <c r="AH2" s="18"/>
      <c r="AI2" s="45" t="s">
        <v>127</v>
      </c>
      <c r="AJ2" s="46">
        <v>0</v>
      </c>
      <c r="AK2" s="47">
        <v>0</v>
      </c>
      <c r="AL2" s="10">
        <v>0</v>
      </c>
      <c r="AM2" s="11">
        <v>0</v>
      </c>
      <c r="AN2" s="11">
        <v>0</v>
      </c>
    </row>
    <row r="3" spans="1:41" ht="13" x14ac:dyDescent="0.25">
      <c r="A3" s="123" t="s">
        <v>42</v>
      </c>
      <c r="B3" s="124"/>
      <c r="C3" s="143" t="str">
        <f>'WTW Sludge cake (court farm)'!C3:D3</f>
        <v>Mr Richard Evans</v>
      </c>
      <c r="D3" s="144"/>
      <c r="E3" s="93" t="s">
        <v>108</v>
      </c>
      <c r="F3" s="31" t="s">
        <v>78</v>
      </c>
      <c r="G3" s="123" t="s">
        <v>111</v>
      </c>
      <c r="H3" s="124"/>
      <c r="I3" s="96"/>
      <c r="J3" s="123" t="s">
        <v>155</v>
      </c>
      <c r="K3" s="124"/>
      <c r="L3" s="97">
        <f>(L1/(L2*10000))*100</f>
        <v>63.160000000000004</v>
      </c>
      <c r="AB3" s="30" t="s">
        <v>57</v>
      </c>
      <c r="AC3" s="17"/>
      <c r="AD3" s="30" t="s">
        <v>71</v>
      </c>
      <c r="AE3" s="17"/>
      <c r="AF3" s="17"/>
      <c r="AG3" s="44" t="s">
        <v>77</v>
      </c>
      <c r="AH3" s="18"/>
      <c r="AI3" s="48" t="s">
        <v>114</v>
      </c>
      <c r="AJ3" s="49">
        <v>1.7</v>
      </c>
      <c r="AK3" s="50">
        <v>6</v>
      </c>
      <c r="AL3" s="51">
        <v>1</v>
      </c>
      <c r="AM3" s="11">
        <v>6.2</v>
      </c>
      <c r="AN3" s="11" t="s">
        <v>113</v>
      </c>
    </row>
    <row r="4" spans="1:41" ht="13" x14ac:dyDescent="0.25">
      <c r="A4" s="127" t="s">
        <v>0</v>
      </c>
      <c r="B4" s="127"/>
      <c r="C4" s="141" t="str">
        <f>'WTW Sludge cake (court farm)'!C4:D4</f>
        <v>Creigydd Farm,Ponthir, Carleon,NP18 1HU</v>
      </c>
      <c r="D4" s="142"/>
      <c r="E4" s="94" t="s">
        <v>1</v>
      </c>
      <c r="F4" s="96" t="s">
        <v>176</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7" t="s">
        <v>47</v>
      </c>
      <c r="B5" s="127"/>
      <c r="C5" s="141" t="str">
        <f>'WTW Sludge cake (court farm)'!C5:D5</f>
        <v>Owen Clee</v>
      </c>
      <c r="D5" s="142"/>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7" t="s">
        <v>2</v>
      </c>
      <c r="B8" s="127"/>
      <c r="C8" s="60">
        <f>'WTW Sludge cake (court farm)'!C8</f>
        <v>17</v>
      </c>
      <c r="D8" s="60">
        <f>'WTW Sludge cake (court farm)'!D8</f>
        <v>18</v>
      </c>
      <c r="E8" s="60">
        <f>'WTW Sludge cake (court farm)'!E8</f>
        <v>19</v>
      </c>
      <c r="F8" s="60">
        <f>'WTW Sludge cake (court farm)'!F8</f>
        <v>20</v>
      </c>
      <c r="G8" s="60">
        <f>'WTW Sludge cake (court farm)'!G8</f>
        <v>21</v>
      </c>
      <c r="H8" s="60">
        <f>'WTW Sludge cake (court farm)'!H8</f>
        <v>22</v>
      </c>
      <c r="I8" s="60">
        <f>'WTW Sludge cake (court farm)'!I8</f>
        <v>23</v>
      </c>
      <c r="J8" s="60" t="str">
        <f>'WTW Sludge cake (court farm)'!J8</f>
        <v>T1</v>
      </c>
      <c r="K8" s="60" t="str">
        <f>'WTW Sludge cake (court farm)'!K8</f>
        <v>T2</v>
      </c>
      <c r="L8" s="60" t="str">
        <f>'WTW Sludge cake (court farm)'!L8</f>
        <v>T5</v>
      </c>
      <c r="M8" s="60" t="str">
        <f>'WTW Sludge cake (court farm)'!M8</f>
        <v>T6</v>
      </c>
      <c r="N8" s="60" t="str">
        <f>'WTW Sludge cake (court farm)'!N8</f>
        <v>T8</v>
      </c>
      <c r="O8" s="60" t="str">
        <f>'WTW Sludge cake (court farm)'!O8</f>
        <v>T9</v>
      </c>
      <c r="P8" s="60" t="str">
        <f>'WTW Sludge cake (court farm)'!P8</f>
        <v>T10</v>
      </c>
      <c r="Q8" s="60">
        <f>'WTW Sludge cake (court farm)'!Q8</f>
        <v>0</v>
      </c>
      <c r="R8" s="60">
        <f>'WTW Sludge cake (court farm)'!R8</f>
        <v>0</v>
      </c>
      <c r="S8" s="60">
        <f>'WTW Sludge cake (court farm)'!S8</f>
        <v>0</v>
      </c>
      <c r="T8" s="60">
        <f>'WTW Sludge cake (court farm)'!T8</f>
        <v>0</v>
      </c>
      <c r="U8" s="60">
        <f>'WTW Sludge cake (court farm)'!U8</f>
        <v>0</v>
      </c>
      <c r="V8" s="60">
        <f>'WTW Sludge cake (court farm)'!V8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7" t="s">
        <v>3</v>
      </c>
      <c r="B9" s="127"/>
      <c r="C9" s="60" t="str">
        <f>'WTW Sludge cake (court farm)'!C9</f>
        <v xml:space="preserve">Moderate </v>
      </c>
      <c r="D9" s="60" t="str">
        <f>'WTW Sludge cake (court farm)'!D9</f>
        <v xml:space="preserve">Moderate </v>
      </c>
      <c r="E9" s="60" t="str">
        <f>'WTW Sludge cake (court farm)'!E9</f>
        <v xml:space="preserve">Moderate </v>
      </c>
      <c r="F9" s="60" t="str">
        <f>'WTW Sludge cake (court farm)'!F9</f>
        <v xml:space="preserve">Moderate </v>
      </c>
      <c r="G9" s="60" t="str">
        <f>'WTW Sludge cake (court farm)'!G9</f>
        <v xml:space="preserve">Moderate </v>
      </c>
      <c r="H9" s="60" t="str">
        <f>'WTW Sludge cake (court farm)'!H9</f>
        <v xml:space="preserve">Moderate </v>
      </c>
      <c r="I9" s="60" t="str">
        <f>'WTW Sludge cake (court farm)'!I9</f>
        <v xml:space="preserve">Moderate </v>
      </c>
      <c r="J9" s="60" t="str">
        <f>'WTW Sludge cake (court farm)'!J9</f>
        <v xml:space="preserve">Moderate </v>
      </c>
      <c r="K9" s="60" t="str">
        <f>'WTW Sludge cake (court farm)'!K9</f>
        <v xml:space="preserve">Moderate </v>
      </c>
      <c r="L9" s="60" t="str">
        <f>'WTW Sludge cake (court farm)'!L9</f>
        <v xml:space="preserve">Moderate </v>
      </c>
      <c r="M9" s="60" t="str">
        <f>'WTW Sludge cake (court farm)'!M9</f>
        <v xml:space="preserve">Moderate </v>
      </c>
      <c r="N9" s="60" t="str">
        <f>'WTW Sludge cake (court farm)'!N9</f>
        <v xml:space="preserve">Moderate </v>
      </c>
      <c r="O9" s="60" t="str">
        <f>'WTW Sludge cake (court farm)'!O9</f>
        <v xml:space="preserve">Moderate </v>
      </c>
      <c r="P9" s="60" t="str">
        <f>'WTW Sludge cake (court farm)'!P9</f>
        <v xml:space="preserve">Moderate </v>
      </c>
      <c r="Q9" s="60">
        <f>'WTW Sludge cake (court farm)'!Q9</f>
        <v>0</v>
      </c>
      <c r="R9" s="60">
        <f>'WTW Sludge cake (court farm)'!R9</f>
        <v>0</v>
      </c>
      <c r="S9" s="60">
        <f>'WTW Sludge cake (court farm)'!S9</f>
        <v>0</v>
      </c>
      <c r="T9" s="60">
        <f>'WTW Sludge cake (court farm)'!T9</f>
        <v>0</v>
      </c>
      <c r="U9" s="60">
        <f>'WTW Sludge cake (court farm)'!U9</f>
        <v>0</v>
      </c>
      <c r="V9" s="60">
        <f>'WTW Sludge cake (court farm)'!V9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7" t="s">
        <v>4</v>
      </c>
      <c r="B10" s="127"/>
      <c r="C10" s="60">
        <f>'WTW Sludge cake (court farm)'!C10</f>
        <v>5.5</v>
      </c>
      <c r="D10" s="60">
        <f>'WTW Sludge cake (court farm)'!D10</f>
        <v>5.6</v>
      </c>
      <c r="E10" s="60">
        <f>'WTW Sludge cake (court farm)'!E10</f>
        <v>5.6</v>
      </c>
      <c r="F10" s="60">
        <f>'WTW Sludge cake (court farm)'!F10</f>
        <v>5.4</v>
      </c>
      <c r="G10" s="60">
        <f>'WTW Sludge cake (court farm)'!G10</f>
        <v>5.4</v>
      </c>
      <c r="H10" s="60">
        <f>'WTW Sludge cake (court farm)'!H10</f>
        <v>5.3</v>
      </c>
      <c r="I10" s="60">
        <f>'WTW Sludge cake (court farm)'!I10</f>
        <v>5.7</v>
      </c>
      <c r="J10" s="60">
        <f>'WTW Sludge cake (court farm)'!J10</f>
        <v>6.1</v>
      </c>
      <c r="K10" s="60">
        <f>'WTW Sludge cake (court farm)'!K10</f>
        <v>5.9</v>
      </c>
      <c r="L10" s="60">
        <f>'WTW Sludge cake (court farm)'!L10</f>
        <v>6.1</v>
      </c>
      <c r="M10" s="60">
        <f>'WTW Sludge cake (court farm)'!M10</f>
        <v>6.2</v>
      </c>
      <c r="N10" s="60">
        <f>'WTW Sludge cake (court farm)'!N10</f>
        <v>6</v>
      </c>
      <c r="O10" s="60">
        <f>'WTW Sludge cake (court farm)'!O10</f>
        <v>5.8</v>
      </c>
      <c r="P10" s="60">
        <f>'WTW Sludge cake (court farm)'!P10</f>
        <v>5.9</v>
      </c>
      <c r="Q10" s="60">
        <f>'WTW Sludge cake (court farm)'!Q10</f>
        <v>0</v>
      </c>
      <c r="R10" s="60">
        <f>'WTW Sludge cake (court farm)'!R10</f>
        <v>0</v>
      </c>
      <c r="S10" s="60">
        <f>'WTW Sludge cake (court farm)'!S10</f>
        <v>0</v>
      </c>
      <c r="T10" s="60">
        <f>'WTW Sludge cake (court farm)'!T10</f>
        <v>0</v>
      </c>
      <c r="U10" s="60">
        <f>'WTW Sludge cake (court farm)'!U10</f>
        <v>0</v>
      </c>
      <c r="V10" s="60">
        <f>'WTW Sludge cake (court farm)'!V10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7" t="s">
        <v>5</v>
      </c>
      <c r="B11" s="127"/>
      <c r="C11" s="60">
        <f>'WTW Sludge cake (court farm)'!C11</f>
        <v>3</v>
      </c>
      <c r="D11" s="60">
        <f>'WTW Sludge cake (court farm)'!D11</f>
        <v>3</v>
      </c>
      <c r="E11" s="60">
        <f>'WTW Sludge cake (court farm)'!E11</f>
        <v>3</v>
      </c>
      <c r="F11" s="60">
        <f>'WTW Sludge cake (court farm)'!F11</f>
        <v>3</v>
      </c>
      <c r="G11" s="60">
        <f>'WTW Sludge cake (court farm)'!G11</f>
        <v>3</v>
      </c>
      <c r="H11" s="60">
        <f>'WTW Sludge cake (court farm)'!H11</f>
        <v>2</v>
      </c>
      <c r="I11" s="60">
        <f>'WTW Sludge cake (court farm)'!I11</f>
        <v>2</v>
      </c>
      <c r="J11" s="60">
        <f>'WTW Sludge cake (court farm)'!J11</f>
        <v>2</v>
      </c>
      <c r="K11" s="60">
        <f>'WTW Sludge cake (court farm)'!K11</f>
        <v>2</v>
      </c>
      <c r="L11" s="60">
        <f>'WTW Sludge cake (court farm)'!L11</f>
        <v>2</v>
      </c>
      <c r="M11" s="60">
        <f>'WTW Sludge cake (court farm)'!M11</f>
        <v>2</v>
      </c>
      <c r="N11" s="60">
        <f>'WTW Sludge cake (court farm)'!N11</f>
        <v>2</v>
      </c>
      <c r="O11" s="60">
        <f>'WTW Sludge cake (court farm)'!O11</f>
        <v>2</v>
      </c>
      <c r="P11" s="60">
        <f>'WTW Sludge cake (court farm)'!P11</f>
        <v>2</v>
      </c>
      <c r="Q11" s="60">
        <f>'WTW Sludge cake (court farm)'!Q11</f>
        <v>0</v>
      </c>
      <c r="R11" s="60">
        <f>'WTW Sludge cake (court farm)'!R11</f>
        <v>0</v>
      </c>
      <c r="S11" s="60">
        <f>'WTW Sludge cake (court farm)'!S11</f>
        <v>0</v>
      </c>
      <c r="T11" s="60">
        <f>'WTW Sludge cake (court farm)'!T11</f>
        <v>0</v>
      </c>
      <c r="U11" s="60">
        <f>'WTW Sludge cake (court farm)'!U11</f>
        <v>0</v>
      </c>
      <c r="V11" s="60">
        <f>'WTW Sludge cake (court farm)'!V11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7" t="s">
        <v>6</v>
      </c>
      <c r="B12" s="127"/>
      <c r="C12" s="60">
        <f>'WTW Sludge cake (court farm)'!C12</f>
        <v>2</v>
      </c>
      <c r="D12" s="60">
        <f>'WTW Sludge cake (court farm)'!D12</f>
        <v>2</v>
      </c>
      <c r="E12" s="60">
        <f>'WTW Sludge cake (court farm)'!E12</f>
        <v>2</v>
      </c>
      <c r="F12" s="60">
        <f>'WTW Sludge cake (court farm)'!F12</f>
        <v>2</v>
      </c>
      <c r="G12" s="60">
        <f>'WTW Sludge cake (court farm)'!G12</f>
        <v>2</v>
      </c>
      <c r="H12" s="60">
        <f>'WTW Sludge cake (court farm)'!H12</f>
        <v>2</v>
      </c>
      <c r="I12" s="60">
        <f>'WTW Sludge cake (court farm)'!I12</f>
        <v>2</v>
      </c>
      <c r="J12" s="60">
        <f>'WTW Sludge cake (court farm)'!J12</f>
        <v>1</v>
      </c>
      <c r="K12" s="60">
        <f>'WTW Sludge cake (court farm)'!K12</f>
        <v>1</v>
      </c>
      <c r="L12" s="60">
        <f>'WTW Sludge cake (court farm)'!L12</f>
        <v>1</v>
      </c>
      <c r="M12" s="60">
        <f>'WTW Sludge cake (court farm)'!M12</f>
        <v>1</v>
      </c>
      <c r="N12" s="60">
        <f>'WTW Sludge cake (court farm)'!N12</f>
        <v>1</v>
      </c>
      <c r="O12" s="60">
        <f>'WTW Sludge cake (court farm)'!O12</f>
        <v>1</v>
      </c>
      <c r="P12" s="60">
        <f>'WTW Sludge cake (court farm)'!P12</f>
        <v>1</v>
      </c>
      <c r="Q12" s="60">
        <f>'WTW Sludge cake (court farm)'!Q12</f>
        <v>0</v>
      </c>
      <c r="R12" s="60">
        <f>'WTW Sludge cake (court farm)'!R12</f>
        <v>0</v>
      </c>
      <c r="S12" s="60">
        <f>'WTW Sludge cake (court farm)'!S12</f>
        <v>0</v>
      </c>
      <c r="T12" s="60">
        <f>'WTW Sludge cake (court farm)'!T12</f>
        <v>0</v>
      </c>
      <c r="U12" s="60">
        <f>'WTW Sludge cake (court farm)'!U12</f>
        <v>0</v>
      </c>
      <c r="V12" s="60">
        <f>'WTW Sludge cake (court farm)'!V12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7" t="s">
        <v>7</v>
      </c>
      <c r="B13" s="127"/>
      <c r="C13" s="60">
        <f>'WTW Sludge cake (court farm)'!C13</f>
        <v>3</v>
      </c>
      <c r="D13" s="60">
        <f>'WTW Sludge cake (court farm)'!D13</f>
        <v>3</v>
      </c>
      <c r="E13" s="60">
        <f>'WTW Sludge cake (court farm)'!E13</f>
        <v>3</v>
      </c>
      <c r="F13" s="60">
        <f>'WTW Sludge cake (court farm)'!F13</f>
        <v>3</v>
      </c>
      <c r="G13" s="60">
        <f>'WTW Sludge cake (court farm)'!G13</f>
        <v>3</v>
      </c>
      <c r="H13" s="60">
        <f>'WTW Sludge cake (court farm)'!H13</f>
        <v>4</v>
      </c>
      <c r="I13" s="60">
        <f>'WTW Sludge cake (court farm)'!I13</f>
        <v>4</v>
      </c>
      <c r="J13" s="60">
        <f>'WTW Sludge cake (court farm)'!J13</f>
        <v>3</v>
      </c>
      <c r="K13" s="60">
        <f>'WTW Sludge cake (court farm)'!K13</f>
        <v>4</v>
      </c>
      <c r="L13" s="60">
        <f>'WTW Sludge cake (court farm)'!L13</f>
        <v>4</v>
      </c>
      <c r="M13" s="60">
        <f>'WTW Sludge cake (court farm)'!M13</f>
        <v>4</v>
      </c>
      <c r="N13" s="60">
        <f>'WTW Sludge cake (court farm)'!N13</f>
        <v>4</v>
      </c>
      <c r="O13" s="60">
        <f>'WTW Sludge cake (court farm)'!O13</f>
        <v>4</v>
      </c>
      <c r="P13" s="60">
        <f>'WTW Sludge cake (court farm)'!P13</f>
        <v>4</v>
      </c>
      <c r="Q13" s="60">
        <f>'WTW Sludge cake (court farm)'!Q13</f>
        <v>0</v>
      </c>
      <c r="R13" s="60">
        <f>'WTW Sludge cake (court farm)'!R13</f>
        <v>0</v>
      </c>
      <c r="S13" s="60">
        <f>'WTW Sludge cake (court farm)'!S13</f>
        <v>0</v>
      </c>
      <c r="T13" s="60">
        <f>'WTW Sludge cake (court farm)'!T13</f>
        <v>0</v>
      </c>
      <c r="U13" s="60">
        <f>'WTW Sludge cake (court farm)'!U13</f>
        <v>0</v>
      </c>
      <c r="V13" s="60">
        <f>'WTW Sludge cake (court farm)'!V13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7" t="s">
        <v>8</v>
      </c>
      <c r="B14" s="137"/>
      <c r="C14" s="102" t="str">
        <f>'WTW Sludge cake (court farm)'!C14</f>
        <v xml:space="preserve">Grass Silage (25% DM) </v>
      </c>
      <c r="D14" s="102" t="str">
        <f>'WTW Sludge cake (court farm)'!D14</f>
        <v xml:space="preserve">Grass Silage (25% DM) </v>
      </c>
      <c r="E14" s="102" t="str">
        <f>'WTW Sludge cake (court farm)'!E14</f>
        <v xml:space="preserve">Grass Silage (25% DM) </v>
      </c>
      <c r="F14" s="102" t="str">
        <f>'WTW Sludge cake (court farm)'!F14</f>
        <v xml:space="preserve">Grass Silage (25% DM) </v>
      </c>
      <c r="G14" s="102" t="str">
        <f>'WTW Sludge cake (court farm)'!G14</f>
        <v xml:space="preserve">Grass Silage (25% DM) </v>
      </c>
      <c r="H14" s="102" t="str">
        <f>'WTW Sludge cake (court farm)'!H14</f>
        <v xml:space="preserve">Grass Silage (25% DM) </v>
      </c>
      <c r="I14" s="102" t="str">
        <f>'WTW Sludge cake (court farm)'!I14</f>
        <v xml:space="preserve">Grass Silage (25% DM) </v>
      </c>
      <c r="J14" s="102" t="str">
        <f>'WTW Sludge cake (court farm)'!J14</f>
        <v xml:space="preserve">Grass Silage (25% DM) </v>
      </c>
      <c r="K14" s="102" t="str">
        <f>'WTW Sludge cake (court farm)'!K14</f>
        <v xml:space="preserve">Grass Silage (25% DM) </v>
      </c>
      <c r="L14" s="102" t="str">
        <f>'WTW Sludge cake (court farm)'!L14</f>
        <v xml:space="preserve">Grass Silage (25% DM) </v>
      </c>
      <c r="M14" s="102" t="str">
        <f>'WTW Sludge cake (court farm)'!M14</f>
        <v xml:space="preserve">Grass Silage (25% DM) </v>
      </c>
      <c r="N14" s="102" t="str">
        <f>'WTW Sludge cake (court farm)'!N14</f>
        <v xml:space="preserve">Grass Silage (25% DM) </v>
      </c>
      <c r="O14" s="102" t="str">
        <f>'WTW Sludge cake (court farm)'!O14</f>
        <v xml:space="preserve">Grass Silage (25% DM) </v>
      </c>
      <c r="P14" s="102" t="str">
        <f>'WTW Sludge cake (court farm)'!P14</f>
        <v xml:space="preserve">Grass Silage (25% DM) </v>
      </c>
      <c r="Q14" s="102">
        <f>'WTW Sludge cake (court farm)'!Q14</f>
        <v>0</v>
      </c>
      <c r="R14" s="102">
        <f>'WTW Sludge cake (court farm)'!R14</f>
        <v>0</v>
      </c>
      <c r="S14" s="102">
        <f>'WTW Sludge cake (court farm)'!S14</f>
        <v>0</v>
      </c>
      <c r="T14" s="102">
        <f>'WTW Sludge cake (court farm)'!T14</f>
        <v>0</v>
      </c>
      <c r="U14" s="102">
        <f>'WTW Sludge cake (court farm)'!U14</f>
        <v>0</v>
      </c>
      <c r="V14" s="102">
        <f>'WTW Sludge cake (court farm)'!V14</f>
        <v>0</v>
      </c>
      <c r="AD14" s="30" t="s">
        <v>139</v>
      </c>
      <c r="AE14" s="30">
        <v>6</v>
      </c>
      <c r="AI14" s="53" t="s">
        <v>120</v>
      </c>
      <c r="AJ14" s="54">
        <v>0.8</v>
      </c>
      <c r="AK14" s="55">
        <v>1.7</v>
      </c>
      <c r="AL14" s="11">
        <v>12</v>
      </c>
      <c r="AM14" s="11">
        <v>6.7</v>
      </c>
      <c r="AN14" s="11" t="s">
        <v>136</v>
      </c>
    </row>
    <row r="15" spans="1:41" ht="13" x14ac:dyDescent="0.25">
      <c r="A15" s="136" t="s">
        <v>9</v>
      </c>
      <c r="B15" s="136"/>
      <c r="C15" s="60">
        <f>'WTW Sludge cake (court farm)'!C15</f>
        <v>38</v>
      </c>
      <c r="D15" s="60">
        <f>'WTW Sludge cake (court farm)'!D15</f>
        <v>38</v>
      </c>
      <c r="E15" s="60">
        <f>'WTW Sludge cake (court farm)'!E15</f>
        <v>38</v>
      </c>
      <c r="F15" s="60">
        <f>'WTW Sludge cake (court farm)'!F15</f>
        <v>38</v>
      </c>
      <c r="G15" s="60">
        <f>'WTW Sludge cake (court farm)'!G15</f>
        <v>38</v>
      </c>
      <c r="H15" s="60">
        <f>'WTW Sludge cake (court farm)'!H15</f>
        <v>38</v>
      </c>
      <c r="I15" s="60">
        <f>'WTW Sludge cake (court farm)'!I15</f>
        <v>38</v>
      </c>
      <c r="J15" s="60">
        <f>'WTW Sludge cake (court farm)'!J15</f>
        <v>38</v>
      </c>
      <c r="K15" s="60">
        <f>'WTW Sludge cake (court farm)'!K15</f>
        <v>38</v>
      </c>
      <c r="L15" s="60">
        <f>'WTW Sludge cake (court farm)'!L15</f>
        <v>38</v>
      </c>
      <c r="M15" s="60">
        <f>'WTW Sludge cake (court farm)'!M15</f>
        <v>38</v>
      </c>
      <c r="N15" s="60">
        <f>'WTW Sludge cake (court farm)'!N15</f>
        <v>38</v>
      </c>
      <c r="O15" s="60">
        <f>'WTW Sludge cake (court farm)'!O15</f>
        <v>38</v>
      </c>
      <c r="P15" s="60">
        <f>'WTW Sludge cake (court farm)'!P15</f>
        <v>38</v>
      </c>
      <c r="Q15" s="60">
        <f>'WTW Sludge cake (court farm)'!Q15</f>
        <v>0</v>
      </c>
      <c r="R15" s="60">
        <f>'WTW Sludge cake (court farm)'!R15</f>
        <v>0</v>
      </c>
      <c r="S15" s="60">
        <f>'WTW Sludge cake (court farm)'!S15</f>
        <v>0</v>
      </c>
      <c r="T15" s="60">
        <f>'WTW Sludge cake (court farm)'!T15</f>
        <v>0</v>
      </c>
      <c r="U15" s="60">
        <f>'WTW Sludge cake (court farm)'!U15</f>
        <v>0</v>
      </c>
      <c r="V15" s="60">
        <f>'WTW Sludge cake (court farm)'!V15</f>
        <v>0</v>
      </c>
      <c r="AD15" s="30" t="s">
        <v>145</v>
      </c>
      <c r="AE15" s="30">
        <v>7</v>
      </c>
      <c r="AI15" s="53" t="s">
        <v>101</v>
      </c>
      <c r="AJ15" s="62">
        <v>1.8</v>
      </c>
      <c r="AK15" s="55">
        <v>5.4</v>
      </c>
      <c r="AL15" s="11">
        <v>13</v>
      </c>
      <c r="AM15" s="11">
        <v>6.7</v>
      </c>
      <c r="AN15" s="11" t="s">
        <v>136</v>
      </c>
    </row>
    <row r="16" spans="1:41" ht="13.5" thickBot="1" x14ac:dyDescent="0.3">
      <c r="A16" s="138" t="s">
        <v>44</v>
      </c>
      <c r="B16" s="138"/>
      <c r="C16" s="103" t="str">
        <f>'WTW Sludge cake (court farm)'!C16</f>
        <v>Medium/Clay</v>
      </c>
      <c r="D16" s="103" t="str">
        <f>'WTW Sludge cake (court farm)'!D16</f>
        <v>Medium/Clay</v>
      </c>
      <c r="E16" s="103" t="str">
        <f>'WTW Sludge cake (court farm)'!E16</f>
        <v>Medium/Clay</v>
      </c>
      <c r="F16" s="103" t="str">
        <f>'WTW Sludge cake (court farm)'!F16</f>
        <v>Medium/Clay</v>
      </c>
      <c r="G16" s="103" t="str">
        <f>'WTW Sludge cake (court farm)'!G16</f>
        <v>Medium/Clay</v>
      </c>
      <c r="H16" s="103" t="str">
        <f>'WTW Sludge cake (court farm)'!H16</f>
        <v>Medium/Clay</v>
      </c>
      <c r="I16" s="103" t="str">
        <f>'WTW Sludge cake (court farm)'!I16</f>
        <v>Medium/Clay</v>
      </c>
      <c r="J16" s="103" t="str">
        <f>'WTW Sludge cake (court farm)'!J16</f>
        <v>Medium/Clay</v>
      </c>
      <c r="K16" s="103" t="str">
        <f>'WTW Sludge cake (court farm)'!K16</f>
        <v>Medium/Clay</v>
      </c>
      <c r="L16" s="103" t="str">
        <f>'WTW Sludge cake (court farm)'!L16</f>
        <v>Medium/Clay</v>
      </c>
      <c r="M16" s="103" t="str">
        <f>'WTW Sludge cake (court farm)'!M16</f>
        <v>Medium/Clay</v>
      </c>
      <c r="N16" s="103" t="str">
        <f>'WTW Sludge cake (court farm)'!N16</f>
        <v>Medium/Clay</v>
      </c>
      <c r="O16" s="103" t="str">
        <f>'WTW Sludge cake (court farm)'!O16</f>
        <v>Medium/Clay</v>
      </c>
      <c r="P16" s="103" t="str">
        <f>'WTW Sludge cake (court farm)'!P16</f>
        <v>Medium/Clay</v>
      </c>
      <c r="Q16" s="103">
        <f>'WTW Sludge cake (court farm)'!Q16</f>
        <v>0</v>
      </c>
      <c r="R16" s="103">
        <f>'WTW Sludge cake (court farm)'!R16</f>
        <v>0</v>
      </c>
      <c r="S16" s="103">
        <f>'WTW Sludge cake (court farm)'!S16</f>
        <v>0</v>
      </c>
      <c r="T16" s="103">
        <f>'WTW Sludge cake (court farm)'!T16</f>
        <v>0</v>
      </c>
      <c r="U16" s="103">
        <f>'WTW Sludge cake (court farm)'!U16</f>
        <v>0</v>
      </c>
      <c r="V16" s="103">
        <f>'WTW Sludge cake (court farm)'!V16</f>
        <v>0</v>
      </c>
      <c r="AD16" s="52" t="s">
        <v>146</v>
      </c>
      <c r="AE16" s="30">
        <v>8</v>
      </c>
      <c r="AI16" s="53" t="s">
        <v>119</v>
      </c>
      <c r="AJ16" s="54">
        <v>8</v>
      </c>
      <c r="AK16" s="55">
        <v>5.5</v>
      </c>
      <c r="AL16" s="12">
        <v>14</v>
      </c>
      <c r="AM16" s="11">
        <v>6.7</v>
      </c>
      <c r="AN16" s="11" t="s">
        <v>136</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2" t="s">
        <v>23</v>
      </c>
      <c r="B18" s="133"/>
      <c r="C18" s="16">
        <f>$D31</f>
        <v>49.256499999999996</v>
      </c>
      <c r="D18" s="16">
        <f>$D32</f>
        <v>49.256499999999996</v>
      </c>
      <c r="E18" s="16">
        <f>$D33</f>
        <v>49.256499999999996</v>
      </c>
      <c r="F18" s="16">
        <f>$D34</f>
        <v>49.256499999999996</v>
      </c>
      <c r="G18" s="16">
        <f>$D35</f>
        <v>49.256499999999996</v>
      </c>
      <c r="H18" s="16">
        <f>$D36</f>
        <v>49.256499999999996</v>
      </c>
      <c r="I18" s="16">
        <f>$D37</f>
        <v>49.256499999999996</v>
      </c>
      <c r="J18" s="16">
        <f>$D38</f>
        <v>49.256499999999996</v>
      </c>
      <c r="K18" s="16">
        <f>$D39</f>
        <v>49.256499999999996</v>
      </c>
      <c r="L18" s="16">
        <f>$D40</f>
        <v>49.256499999999996</v>
      </c>
      <c r="M18" s="16">
        <f>$D41</f>
        <v>49.256499999999996</v>
      </c>
      <c r="N18" s="16">
        <f>$D42</f>
        <v>49.256499999999996</v>
      </c>
      <c r="O18" s="16">
        <f>$D43</f>
        <v>49.256499999999996</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2" t="s">
        <v>90</v>
      </c>
      <c r="B19" s="133"/>
      <c r="C19" s="16">
        <f>C18-C17</f>
        <v>-15.343499999999999</v>
      </c>
      <c r="D19" s="16">
        <f t="shared" ref="D19:V19" si="1">D18-D17</f>
        <v>-15.343499999999999</v>
      </c>
      <c r="E19" s="16">
        <f t="shared" si="1"/>
        <v>-15.343499999999999</v>
      </c>
      <c r="F19" s="16">
        <f t="shared" si="1"/>
        <v>-15.343499999999999</v>
      </c>
      <c r="G19" s="16">
        <f t="shared" si="1"/>
        <v>-15.343499999999999</v>
      </c>
      <c r="H19" s="16">
        <f t="shared" si="1"/>
        <v>-15.343499999999999</v>
      </c>
      <c r="I19" s="16">
        <f t="shared" si="1"/>
        <v>-15.343499999999999</v>
      </c>
      <c r="J19" s="16">
        <f t="shared" si="1"/>
        <v>-15.343499999999999</v>
      </c>
      <c r="K19" s="16">
        <f t="shared" si="1"/>
        <v>-15.343499999999999</v>
      </c>
      <c r="L19" s="16">
        <f t="shared" si="1"/>
        <v>-15.343499999999999</v>
      </c>
      <c r="M19" s="16">
        <f t="shared" si="1"/>
        <v>-15.343499999999999</v>
      </c>
      <c r="N19" s="16">
        <f t="shared" si="1"/>
        <v>-15.343499999999999</v>
      </c>
      <c r="O19" s="16">
        <f t="shared" si="1"/>
        <v>-15.343499999999999</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2" t="s">
        <v>89</v>
      </c>
      <c r="B22" s="133"/>
      <c r="C22" s="16">
        <f>$E31</f>
        <v>114.35450000000002</v>
      </c>
      <c r="D22" s="16">
        <f>$E32</f>
        <v>114.35450000000002</v>
      </c>
      <c r="E22" s="16">
        <f>$E33</f>
        <v>114.35450000000002</v>
      </c>
      <c r="F22" s="16">
        <f>$E34</f>
        <v>114.35450000000002</v>
      </c>
      <c r="G22" s="16">
        <f>$E35</f>
        <v>114.35450000000002</v>
      </c>
      <c r="H22" s="16">
        <f>$E36</f>
        <v>114.35450000000002</v>
      </c>
      <c r="I22" s="16">
        <f>$E37</f>
        <v>114.35450000000002</v>
      </c>
      <c r="J22" s="16">
        <f>$E38</f>
        <v>114.35450000000002</v>
      </c>
      <c r="K22" s="16">
        <f>$E39</f>
        <v>114.35450000000002</v>
      </c>
      <c r="L22" s="16">
        <f>$E40</f>
        <v>114.35450000000002</v>
      </c>
      <c r="M22" s="16">
        <f>$E41</f>
        <v>114.35450000000002</v>
      </c>
      <c r="N22" s="16">
        <f>$E42</f>
        <v>114.35450000000002</v>
      </c>
      <c r="O22" s="16">
        <f>$E43</f>
        <v>114.35450000000002</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2" t="s">
        <v>92</v>
      </c>
      <c r="B23" s="133"/>
      <c r="C23" s="16">
        <f>C22-C21</f>
        <v>-113.64549999999998</v>
      </c>
      <c r="D23" s="16">
        <f t="shared" ref="D23:V23" si="3">D22-D21</f>
        <v>-113.64549999999998</v>
      </c>
      <c r="E23" s="16">
        <f t="shared" si="3"/>
        <v>-113.64549999999998</v>
      </c>
      <c r="F23" s="16">
        <f t="shared" si="3"/>
        <v>-113.64549999999998</v>
      </c>
      <c r="G23" s="16">
        <f t="shared" si="3"/>
        <v>-113.64549999999998</v>
      </c>
      <c r="H23" s="16">
        <f t="shared" si="3"/>
        <v>-113.64549999999998</v>
      </c>
      <c r="I23" s="16">
        <f t="shared" si="3"/>
        <v>-113.64549999999998</v>
      </c>
      <c r="J23" s="16">
        <f t="shared" si="3"/>
        <v>-113.64549999999998</v>
      </c>
      <c r="K23" s="16">
        <f t="shared" si="3"/>
        <v>-113.64549999999998</v>
      </c>
      <c r="L23" s="16">
        <f t="shared" si="3"/>
        <v>-113.64549999999998</v>
      </c>
      <c r="M23" s="16">
        <f t="shared" si="3"/>
        <v>-113.64549999999998</v>
      </c>
      <c r="N23" s="16">
        <f t="shared" si="3"/>
        <v>-113.64549999999998</v>
      </c>
      <c r="O23" s="16">
        <f t="shared" si="3"/>
        <v>-113.64549999999998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c r="S27" s="107" t="s">
        <v>54</v>
      </c>
      <c r="T27" s="107"/>
      <c r="U27" s="107"/>
    </row>
    <row r="28" spans="1:40" s="57" customFormat="1" x14ac:dyDescent="0.35">
      <c r="A28" s="108"/>
      <c r="B28" s="24">
        <v>3.99</v>
      </c>
      <c r="C28" s="15">
        <v>0.5</v>
      </c>
      <c r="D28" s="15">
        <v>430</v>
      </c>
      <c r="E28" s="15">
        <v>1898</v>
      </c>
      <c r="F28" s="15">
        <v>70.900000000000006</v>
      </c>
      <c r="G28" s="15">
        <v>1.1299999999999999</v>
      </c>
      <c r="H28" s="15">
        <v>4.92</v>
      </c>
      <c r="I28" s="15">
        <v>0.5</v>
      </c>
      <c r="J28" s="15">
        <v>0.01</v>
      </c>
      <c r="K28" s="23">
        <v>0.05</v>
      </c>
      <c r="L28" s="15">
        <v>0.71</v>
      </c>
      <c r="M28" s="15">
        <v>0.43</v>
      </c>
      <c r="N28" s="15"/>
      <c r="O28" s="15"/>
      <c r="P28" s="15"/>
      <c r="Q28" s="15">
        <v>405</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17</v>
      </c>
      <c r="B31" s="15">
        <v>50</v>
      </c>
      <c r="C31" s="77">
        <f>IF(C$27="%w/w SAR",((C$28*10)*$B31),IF(C$27="%w/w DM",(((C$28*10)*($B$28/100))*$B31),IF(C$27="kg/t SAR",(C$28*$B31),IF(C$27="kg/t DM",((C$28*($B$28/100))*$B31),IF(C$27="mg/kg SAR",((C$28*0.001)*$B31),IF(C$27="mg/kg DM",(((C$28*0.001)*($B$28/100))*$B31),0))))))</f>
        <v>250</v>
      </c>
      <c r="D31" s="77">
        <f>(IF(D$27="%w/w SAR",((D$28*10)*$B31),IF(D$27="%w/w DM",(((D$28*10)*($B$28/100))*$B31),IF(D$27="kg/t SAR",(D$28*$B31),IF(D$27="kg/t DM",((D$28*($B$28/100))*$B31),IF(D$27="mg/kg SAR",((D$28*0.001)*$B31),IF(D$27="mg/kg DM",(((D$28*0.001)*($B$28/100))*$B31),"0")))))))*2.291</f>
        <v>49.256499999999996</v>
      </c>
      <c r="E31" s="77">
        <f>(IF(E$27="%w/w SAR",((E$28*10)*$B31),IF(E$27="%w/w DM",(((E$28*10)*($B$28/100))*$B31),IF(E$27="kg/t SAR",(E$28*$B31),IF(E$27="kg/t DM",((E$28*($B$28/100))*$B31),IF(E$27="mg/kg SAR",((E$28*0.001)*$B31),IF(E$27="mg/kg DM",(((E$28*0.001)*($B$28/100))*$B31),"0")))))))*1.205</f>
        <v>114.35450000000002</v>
      </c>
      <c r="F31" s="77">
        <f>(IF(F$27="%w/w SAR",((F$28*10)*$B31),IF(F$27="%w/w DM",(((F$28*10)*($B$28/100))*$B31),IF(F$27="kg/t SAR",(F$28*$B31),IF(F$27="kg/t DM",((F$28*($B$28/100))*$B31),IF(F$27="mg/kg SAR",((F$28*0.001)*$B31),IF(F$27="mg/kg DM",(((F$28*0.001)*($B$28/100))*$B31),"0")))))))*1.658</f>
        <v>5.8776100000000007</v>
      </c>
      <c r="G31" s="77">
        <f t="shared" ref="G31:P46" si="5">IF(G$27="%w/w SAR",((G$28*10)*$B31),IF(G$27="%w/w DM",(((G$28*10)*($B$28/100))*$B31),IF(G$27="kg/t SAR",(G$28*$B31),IF(G$27="kg/t DM",((G$28*($B$28/100))*$B31),IF(G$27="mg/kg SAR",((G$28*0.001)*$B31),IF(G$27="mg/kg DM",(((G$28*0.001)*($B$28/100))*$B31),0))))))</f>
        <v>5.6499999999999995E-2</v>
      </c>
      <c r="H31" s="77">
        <f t="shared" si="5"/>
        <v>0.246</v>
      </c>
      <c r="I31" s="77">
        <f t="shared" si="5"/>
        <v>2.5000000000000001E-2</v>
      </c>
      <c r="J31" s="77">
        <f t="shared" si="5"/>
        <v>5.0000000000000001E-4</v>
      </c>
      <c r="K31" s="77">
        <f t="shared" si="5"/>
        <v>2.5000000000000001E-3</v>
      </c>
      <c r="L31" s="77">
        <f t="shared" si="5"/>
        <v>3.5500000000000004E-2</v>
      </c>
      <c r="M31" s="77">
        <f t="shared" si="5"/>
        <v>2.1499999999999998E-2</v>
      </c>
      <c r="N31" s="77">
        <f t="shared" si="5"/>
        <v>0</v>
      </c>
      <c r="O31" s="77">
        <f t="shared" si="5"/>
        <v>0</v>
      </c>
      <c r="P31" s="77">
        <f t="shared" si="5"/>
        <v>0</v>
      </c>
      <c r="Q31" s="77">
        <f>(IF(Q$27="%w/w SAR",((Q$28*10)*$B31),IF(Q$27="%w/w DM",(((Q$28*10)*($B$28/100))*$B31),IF(Q$27="kg/t SAR",(Q$28*$B31),IF(Q$27="kg/t DM",((Q$28*($B$28/100))*$B31),IF(Q$27="mg/kg SAR",((Q$28*0.001)*$B31),IF(Q$27="mg/kg DM",(((Q$28*0.001)*($B$28/100))*$B31),0)))))))*2.5</f>
        <v>50.625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18</v>
      </c>
      <c r="B32" s="15">
        <v>50</v>
      </c>
      <c r="C32" s="77">
        <f t="shared" ref="C32:C50" si="6">IF(C$27="%w/w SAR",((C$28*10)*$B32),IF(C$27="%w/w DM",(((C$28*10)*($B$28/100))*$B32),IF(C$27="kg/t SAR",(C$28*$B32),IF(C$27="kg/t DM",((C$28*($B$28/100))*$B32),IF(C$27="mg/kg SAR",((C$28*0.001)*$B32),IF(C$27="mg/kg DM",(((C$28*0.001)*($B$28/100))*$B32),0))))))</f>
        <v>250</v>
      </c>
      <c r="D32" s="77">
        <f t="shared" ref="D32:D50" si="7">(IF(D$27="%w/w SAR",((D$28*10)*$B32),IF(D$27="%w/w DM",(((D$28*10)*($B$28/100))*$B32),IF(D$27="kg/t SAR",(D$28*$B32),IF(D$27="kg/t DM",((D$28*($B$28/100))*$B32),IF(D$27="mg/kg SAR",((D$28*0.001)*$B32),IF(D$27="mg/kg DM",(((D$28*0.001)*($B$28/100))*$B32),"0")))))))*2.291</f>
        <v>49.256499999999996</v>
      </c>
      <c r="E32" s="77">
        <f t="shared" ref="E32:E50" si="8">(IF(E$27="%w/w SAR",((E$28*10)*$B32),IF(E$27="%w/w DM",(((E$28*10)*($B$28/100))*$B32),IF(E$27="kg/t SAR",(E$28*$B32),IF(E$27="kg/t DM",((E$28*($B$28/100))*$B32),IF(E$27="mg/kg SAR",((E$28*0.001)*$B32),IF(E$27="mg/kg DM",(((E$28*0.001)*($B$28/100))*$B32),"0")))))))*1.205</f>
        <v>114.35450000000002</v>
      </c>
      <c r="F32" s="77">
        <f t="shared" ref="F32:F50" si="9">(IF(F$27="%w/w SAR",((F$28*10)*$B32),IF(F$27="%w/w DM",(((F$28*10)*($B$28/100))*$B32),IF(F$27="kg/t SAR",(F$28*$B32),IF(F$27="kg/t DM",((F$28*($B$28/100))*$B32),IF(F$27="mg/kg SAR",((F$28*0.001)*$B32),IF(F$27="mg/kg DM",(((F$28*0.001)*($B$28/100))*$B32),"0")))))))*1.658</f>
        <v>5.8776100000000007</v>
      </c>
      <c r="G32" s="77">
        <f t="shared" si="5"/>
        <v>5.6499999999999995E-2</v>
      </c>
      <c r="H32" s="77">
        <f t="shared" si="5"/>
        <v>0.246</v>
      </c>
      <c r="I32" s="77">
        <f t="shared" si="5"/>
        <v>2.5000000000000001E-2</v>
      </c>
      <c r="J32" s="77">
        <f t="shared" si="5"/>
        <v>5.0000000000000001E-4</v>
      </c>
      <c r="K32" s="77">
        <f t="shared" si="5"/>
        <v>2.5000000000000001E-3</v>
      </c>
      <c r="L32" s="77">
        <f t="shared" si="5"/>
        <v>3.5500000000000004E-2</v>
      </c>
      <c r="M32" s="77">
        <f t="shared" si="5"/>
        <v>2.1499999999999998E-2</v>
      </c>
      <c r="N32" s="77">
        <f t="shared" si="5"/>
        <v>0</v>
      </c>
      <c r="O32" s="77">
        <f t="shared" si="5"/>
        <v>0</v>
      </c>
      <c r="P32" s="77">
        <f t="shared" si="5"/>
        <v>0</v>
      </c>
      <c r="Q32" s="77">
        <f t="shared" ref="Q32:Q50" si="10">(IF(Q$27="%w/w SAR",((Q$28*10)*$B32),IF(Q$27="%w/w DM",(((Q$28*10)*($B$28/100))*$B32),IF(Q$27="kg/t SAR",(Q$28*$B32),IF(Q$27="kg/t DM",((Q$28*($B$28/100))*$B32),IF(Q$27="mg/kg SAR",((Q$28*0.001)*$B32),IF(Q$27="mg/kg DM",(((Q$28*0.001)*($B$28/100))*$B32),0)))))))*2.5</f>
        <v>50.625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19</v>
      </c>
      <c r="B33" s="15">
        <v>50</v>
      </c>
      <c r="C33" s="77">
        <f t="shared" si="6"/>
        <v>250</v>
      </c>
      <c r="D33" s="77">
        <f t="shared" si="7"/>
        <v>49.256499999999996</v>
      </c>
      <c r="E33" s="77">
        <f t="shared" si="8"/>
        <v>114.35450000000002</v>
      </c>
      <c r="F33" s="77">
        <f t="shared" si="9"/>
        <v>5.8776100000000007</v>
      </c>
      <c r="G33" s="77">
        <f t="shared" si="5"/>
        <v>5.6499999999999995E-2</v>
      </c>
      <c r="H33" s="77">
        <f t="shared" si="5"/>
        <v>0.246</v>
      </c>
      <c r="I33" s="77">
        <f t="shared" si="5"/>
        <v>2.5000000000000001E-2</v>
      </c>
      <c r="J33" s="77">
        <f t="shared" si="5"/>
        <v>5.0000000000000001E-4</v>
      </c>
      <c r="K33" s="77">
        <f t="shared" si="5"/>
        <v>2.5000000000000001E-3</v>
      </c>
      <c r="L33" s="77">
        <f t="shared" si="5"/>
        <v>3.5500000000000004E-2</v>
      </c>
      <c r="M33" s="77">
        <f t="shared" si="5"/>
        <v>2.1499999999999998E-2</v>
      </c>
      <c r="N33" s="77">
        <f t="shared" si="5"/>
        <v>0</v>
      </c>
      <c r="O33" s="77">
        <f t="shared" si="5"/>
        <v>0</v>
      </c>
      <c r="P33" s="77">
        <f t="shared" si="5"/>
        <v>0</v>
      </c>
      <c r="Q33" s="77">
        <f t="shared" si="10"/>
        <v>50.625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20</v>
      </c>
      <c r="B34" s="15">
        <v>50</v>
      </c>
      <c r="C34" s="77">
        <f t="shared" si="6"/>
        <v>250</v>
      </c>
      <c r="D34" s="77">
        <f t="shared" si="7"/>
        <v>49.256499999999996</v>
      </c>
      <c r="E34" s="77">
        <f t="shared" si="8"/>
        <v>114.35450000000002</v>
      </c>
      <c r="F34" s="77">
        <f t="shared" si="9"/>
        <v>5.8776100000000007</v>
      </c>
      <c r="G34" s="77">
        <f t="shared" si="5"/>
        <v>5.6499999999999995E-2</v>
      </c>
      <c r="H34" s="77">
        <f t="shared" si="5"/>
        <v>0.246</v>
      </c>
      <c r="I34" s="77">
        <f t="shared" si="5"/>
        <v>2.5000000000000001E-2</v>
      </c>
      <c r="J34" s="77">
        <f t="shared" si="5"/>
        <v>5.0000000000000001E-4</v>
      </c>
      <c r="K34" s="77">
        <f t="shared" si="5"/>
        <v>2.5000000000000001E-3</v>
      </c>
      <c r="L34" s="77">
        <f t="shared" si="5"/>
        <v>3.5500000000000004E-2</v>
      </c>
      <c r="M34" s="77">
        <f t="shared" si="5"/>
        <v>2.1499999999999998E-2</v>
      </c>
      <c r="N34" s="77">
        <f t="shared" si="5"/>
        <v>0</v>
      </c>
      <c r="O34" s="77">
        <f t="shared" si="5"/>
        <v>0</v>
      </c>
      <c r="P34" s="77">
        <f t="shared" si="5"/>
        <v>0</v>
      </c>
      <c r="Q34" s="77">
        <f t="shared" si="10"/>
        <v>50.625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21</v>
      </c>
      <c r="B35" s="15">
        <v>50</v>
      </c>
      <c r="C35" s="77">
        <f t="shared" si="6"/>
        <v>250</v>
      </c>
      <c r="D35" s="77">
        <f t="shared" si="7"/>
        <v>49.256499999999996</v>
      </c>
      <c r="E35" s="77">
        <f t="shared" si="8"/>
        <v>114.35450000000002</v>
      </c>
      <c r="F35" s="77">
        <f t="shared" si="9"/>
        <v>5.8776100000000007</v>
      </c>
      <c r="G35" s="77">
        <f t="shared" si="5"/>
        <v>5.6499999999999995E-2</v>
      </c>
      <c r="H35" s="77">
        <f t="shared" si="5"/>
        <v>0.246</v>
      </c>
      <c r="I35" s="77">
        <f t="shared" si="5"/>
        <v>2.5000000000000001E-2</v>
      </c>
      <c r="J35" s="77">
        <f t="shared" si="5"/>
        <v>5.0000000000000001E-4</v>
      </c>
      <c r="K35" s="77">
        <f t="shared" si="5"/>
        <v>2.5000000000000001E-3</v>
      </c>
      <c r="L35" s="77">
        <f t="shared" si="5"/>
        <v>3.5500000000000004E-2</v>
      </c>
      <c r="M35" s="77">
        <f t="shared" si="5"/>
        <v>2.1499999999999998E-2</v>
      </c>
      <c r="N35" s="77">
        <f t="shared" si="5"/>
        <v>0</v>
      </c>
      <c r="O35" s="77">
        <f t="shared" si="5"/>
        <v>0</v>
      </c>
      <c r="P35" s="77">
        <f t="shared" si="5"/>
        <v>0</v>
      </c>
      <c r="Q35" s="77">
        <f t="shared" si="10"/>
        <v>50.625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22</v>
      </c>
      <c r="B36" s="15">
        <v>50</v>
      </c>
      <c r="C36" s="77">
        <f t="shared" si="6"/>
        <v>250</v>
      </c>
      <c r="D36" s="77">
        <f t="shared" si="7"/>
        <v>49.256499999999996</v>
      </c>
      <c r="E36" s="77">
        <f t="shared" si="8"/>
        <v>114.35450000000002</v>
      </c>
      <c r="F36" s="77">
        <f t="shared" si="9"/>
        <v>5.8776100000000007</v>
      </c>
      <c r="G36" s="77">
        <f t="shared" si="5"/>
        <v>5.6499999999999995E-2</v>
      </c>
      <c r="H36" s="77">
        <f t="shared" si="5"/>
        <v>0.246</v>
      </c>
      <c r="I36" s="77">
        <f t="shared" si="5"/>
        <v>2.5000000000000001E-2</v>
      </c>
      <c r="J36" s="77">
        <f t="shared" si="5"/>
        <v>5.0000000000000001E-4</v>
      </c>
      <c r="K36" s="77">
        <f t="shared" si="5"/>
        <v>2.5000000000000001E-3</v>
      </c>
      <c r="L36" s="77">
        <f t="shared" si="5"/>
        <v>3.5500000000000004E-2</v>
      </c>
      <c r="M36" s="77">
        <f t="shared" si="5"/>
        <v>2.1499999999999998E-2</v>
      </c>
      <c r="N36" s="77">
        <f t="shared" si="5"/>
        <v>0</v>
      </c>
      <c r="O36" s="77">
        <f t="shared" si="5"/>
        <v>0</v>
      </c>
      <c r="P36" s="77">
        <f t="shared" si="5"/>
        <v>0</v>
      </c>
      <c r="Q36" s="77">
        <f t="shared" si="10"/>
        <v>50.625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23</v>
      </c>
      <c r="B37" s="15">
        <v>50</v>
      </c>
      <c r="C37" s="77">
        <f t="shared" si="6"/>
        <v>250</v>
      </c>
      <c r="D37" s="77">
        <f t="shared" si="7"/>
        <v>49.256499999999996</v>
      </c>
      <c r="E37" s="77">
        <f t="shared" si="8"/>
        <v>114.35450000000002</v>
      </c>
      <c r="F37" s="77">
        <f t="shared" si="9"/>
        <v>5.8776100000000007</v>
      </c>
      <c r="G37" s="77">
        <f t="shared" si="5"/>
        <v>5.6499999999999995E-2</v>
      </c>
      <c r="H37" s="77">
        <f t="shared" si="5"/>
        <v>0.246</v>
      </c>
      <c r="I37" s="77">
        <f t="shared" si="5"/>
        <v>2.5000000000000001E-2</v>
      </c>
      <c r="J37" s="77">
        <f t="shared" si="5"/>
        <v>5.0000000000000001E-4</v>
      </c>
      <c r="K37" s="77">
        <f t="shared" si="5"/>
        <v>2.5000000000000001E-3</v>
      </c>
      <c r="L37" s="77">
        <f t="shared" si="5"/>
        <v>3.5500000000000004E-2</v>
      </c>
      <c r="M37" s="77">
        <f t="shared" si="5"/>
        <v>2.1499999999999998E-2</v>
      </c>
      <c r="N37" s="77">
        <f t="shared" si="5"/>
        <v>0</v>
      </c>
      <c r="O37" s="77">
        <f t="shared" si="5"/>
        <v>0</v>
      </c>
      <c r="P37" s="77">
        <f t="shared" si="5"/>
        <v>0</v>
      </c>
      <c r="Q37" s="77">
        <f t="shared" si="10"/>
        <v>50.625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T1</v>
      </c>
      <c r="B38" s="15">
        <v>50</v>
      </c>
      <c r="C38" s="77">
        <f t="shared" si="6"/>
        <v>250</v>
      </c>
      <c r="D38" s="77">
        <f t="shared" si="7"/>
        <v>49.256499999999996</v>
      </c>
      <c r="E38" s="77">
        <f t="shared" si="8"/>
        <v>114.35450000000002</v>
      </c>
      <c r="F38" s="77">
        <f t="shared" si="9"/>
        <v>5.8776100000000007</v>
      </c>
      <c r="G38" s="77">
        <f t="shared" si="5"/>
        <v>5.6499999999999995E-2</v>
      </c>
      <c r="H38" s="77">
        <f t="shared" si="5"/>
        <v>0.246</v>
      </c>
      <c r="I38" s="77">
        <f t="shared" si="5"/>
        <v>2.5000000000000001E-2</v>
      </c>
      <c r="J38" s="77">
        <f t="shared" si="5"/>
        <v>5.0000000000000001E-4</v>
      </c>
      <c r="K38" s="77">
        <f t="shared" si="5"/>
        <v>2.5000000000000001E-3</v>
      </c>
      <c r="L38" s="77">
        <f t="shared" si="5"/>
        <v>3.5500000000000004E-2</v>
      </c>
      <c r="M38" s="77">
        <f t="shared" si="5"/>
        <v>2.1499999999999998E-2</v>
      </c>
      <c r="N38" s="77">
        <f t="shared" si="5"/>
        <v>0</v>
      </c>
      <c r="O38" s="77">
        <f t="shared" si="5"/>
        <v>0</v>
      </c>
      <c r="P38" s="77">
        <f t="shared" si="5"/>
        <v>0</v>
      </c>
      <c r="Q38" s="77">
        <f t="shared" si="10"/>
        <v>50.625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T2</v>
      </c>
      <c r="B39" s="15">
        <v>50</v>
      </c>
      <c r="C39" s="77">
        <f t="shared" si="6"/>
        <v>250</v>
      </c>
      <c r="D39" s="77">
        <f t="shared" si="7"/>
        <v>49.256499999999996</v>
      </c>
      <c r="E39" s="77">
        <f t="shared" si="8"/>
        <v>114.35450000000002</v>
      </c>
      <c r="F39" s="77">
        <f t="shared" si="9"/>
        <v>5.8776100000000007</v>
      </c>
      <c r="G39" s="77">
        <f t="shared" si="5"/>
        <v>5.6499999999999995E-2</v>
      </c>
      <c r="H39" s="77">
        <f t="shared" si="5"/>
        <v>0.246</v>
      </c>
      <c r="I39" s="77">
        <f t="shared" si="5"/>
        <v>2.5000000000000001E-2</v>
      </c>
      <c r="J39" s="77">
        <f t="shared" si="5"/>
        <v>5.0000000000000001E-4</v>
      </c>
      <c r="K39" s="77">
        <f t="shared" si="5"/>
        <v>2.5000000000000001E-3</v>
      </c>
      <c r="L39" s="77">
        <f t="shared" si="5"/>
        <v>3.5500000000000004E-2</v>
      </c>
      <c r="M39" s="77">
        <f t="shared" si="5"/>
        <v>2.1499999999999998E-2</v>
      </c>
      <c r="N39" s="77">
        <f t="shared" si="5"/>
        <v>0</v>
      </c>
      <c r="O39" s="77">
        <f t="shared" si="5"/>
        <v>0</v>
      </c>
      <c r="P39" s="77">
        <f t="shared" si="5"/>
        <v>0</v>
      </c>
      <c r="Q39" s="77">
        <f t="shared" si="10"/>
        <v>50.625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T5</v>
      </c>
      <c r="B40" s="15">
        <v>50</v>
      </c>
      <c r="C40" s="77">
        <f t="shared" si="6"/>
        <v>250</v>
      </c>
      <c r="D40" s="77">
        <f t="shared" si="7"/>
        <v>49.256499999999996</v>
      </c>
      <c r="E40" s="77">
        <f t="shared" si="8"/>
        <v>114.35450000000002</v>
      </c>
      <c r="F40" s="77">
        <f t="shared" si="9"/>
        <v>5.8776100000000007</v>
      </c>
      <c r="G40" s="77">
        <f t="shared" si="5"/>
        <v>5.6499999999999995E-2</v>
      </c>
      <c r="H40" s="77">
        <f t="shared" si="5"/>
        <v>0.246</v>
      </c>
      <c r="I40" s="77">
        <f t="shared" si="5"/>
        <v>2.5000000000000001E-2</v>
      </c>
      <c r="J40" s="77">
        <f t="shared" si="5"/>
        <v>5.0000000000000001E-4</v>
      </c>
      <c r="K40" s="77">
        <f t="shared" si="5"/>
        <v>2.5000000000000001E-3</v>
      </c>
      <c r="L40" s="77">
        <f t="shared" si="5"/>
        <v>3.5500000000000004E-2</v>
      </c>
      <c r="M40" s="77">
        <f t="shared" si="5"/>
        <v>2.1499999999999998E-2</v>
      </c>
      <c r="N40" s="77">
        <f t="shared" si="5"/>
        <v>0</v>
      </c>
      <c r="O40" s="77">
        <f t="shared" si="5"/>
        <v>0</v>
      </c>
      <c r="P40" s="77">
        <f t="shared" si="5"/>
        <v>0</v>
      </c>
      <c r="Q40" s="77">
        <f t="shared" si="10"/>
        <v>50.625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T6</v>
      </c>
      <c r="B41" s="15">
        <v>50</v>
      </c>
      <c r="C41" s="77">
        <f t="shared" si="6"/>
        <v>250</v>
      </c>
      <c r="D41" s="77">
        <f t="shared" si="7"/>
        <v>49.256499999999996</v>
      </c>
      <c r="E41" s="77">
        <f t="shared" si="8"/>
        <v>114.35450000000002</v>
      </c>
      <c r="F41" s="77">
        <f t="shared" si="9"/>
        <v>5.8776100000000007</v>
      </c>
      <c r="G41" s="77">
        <f t="shared" si="5"/>
        <v>5.6499999999999995E-2</v>
      </c>
      <c r="H41" s="77">
        <f t="shared" si="5"/>
        <v>0.246</v>
      </c>
      <c r="I41" s="77">
        <f t="shared" si="5"/>
        <v>2.5000000000000001E-2</v>
      </c>
      <c r="J41" s="77">
        <f t="shared" si="5"/>
        <v>5.0000000000000001E-4</v>
      </c>
      <c r="K41" s="77">
        <f t="shared" si="5"/>
        <v>2.5000000000000001E-3</v>
      </c>
      <c r="L41" s="77">
        <f t="shared" si="5"/>
        <v>3.5500000000000004E-2</v>
      </c>
      <c r="M41" s="77">
        <f t="shared" si="5"/>
        <v>2.1499999999999998E-2</v>
      </c>
      <c r="N41" s="77">
        <f t="shared" si="5"/>
        <v>0</v>
      </c>
      <c r="O41" s="77">
        <f t="shared" si="5"/>
        <v>0</v>
      </c>
      <c r="P41" s="77">
        <f t="shared" si="5"/>
        <v>0</v>
      </c>
      <c r="Q41" s="77">
        <f t="shared" si="10"/>
        <v>50.625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T8</v>
      </c>
      <c r="B42" s="15">
        <v>50</v>
      </c>
      <c r="C42" s="77">
        <f t="shared" si="6"/>
        <v>250</v>
      </c>
      <c r="D42" s="77">
        <f t="shared" si="7"/>
        <v>49.256499999999996</v>
      </c>
      <c r="E42" s="77">
        <f t="shared" si="8"/>
        <v>114.35450000000002</v>
      </c>
      <c r="F42" s="77">
        <f t="shared" si="9"/>
        <v>5.8776100000000007</v>
      </c>
      <c r="G42" s="77">
        <f t="shared" si="5"/>
        <v>5.6499999999999995E-2</v>
      </c>
      <c r="H42" s="77">
        <f t="shared" si="5"/>
        <v>0.246</v>
      </c>
      <c r="I42" s="77">
        <f t="shared" si="5"/>
        <v>2.5000000000000001E-2</v>
      </c>
      <c r="J42" s="77">
        <f t="shared" si="5"/>
        <v>5.0000000000000001E-4</v>
      </c>
      <c r="K42" s="77">
        <f t="shared" si="5"/>
        <v>2.5000000000000001E-3</v>
      </c>
      <c r="L42" s="77">
        <f t="shared" si="5"/>
        <v>3.5500000000000004E-2</v>
      </c>
      <c r="M42" s="77">
        <f t="shared" si="5"/>
        <v>2.1499999999999998E-2</v>
      </c>
      <c r="N42" s="77">
        <f t="shared" si="5"/>
        <v>0</v>
      </c>
      <c r="O42" s="77">
        <f t="shared" si="5"/>
        <v>0</v>
      </c>
      <c r="P42" s="77">
        <f t="shared" si="5"/>
        <v>0</v>
      </c>
      <c r="Q42" s="77">
        <f t="shared" si="10"/>
        <v>50.625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T9</v>
      </c>
      <c r="B43" s="15">
        <v>50</v>
      </c>
      <c r="C43" s="77">
        <f t="shared" si="6"/>
        <v>250</v>
      </c>
      <c r="D43" s="77">
        <f t="shared" si="7"/>
        <v>49.256499999999996</v>
      </c>
      <c r="E43" s="77">
        <f t="shared" si="8"/>
        <v>114.35450000000002</v>
      </c>
      <c r="F43" s="77">
        <f t="shared" si="9"/>
        <v>5.8776100000000007</v>
      </c>
      <c r="G43" s="77">
        <f t="shared" si="5"/>
        <v>5.6499999999999995E-2</v>
      </c>
      <c r="H43" s="77">
        <f t="shared" si="5"/>
        <v>0.246</v>
      </c>
      <c r="I43" s="77">
        <f t="shared" si="5"/>
        <v>2.5000000000000001E-2</v>
      </c>
      <c r="J43" s="77">
        <f t="shared" si="5"/>
        <v>5.0000000000000001E-4</v>
      </c>
      <c r="K43" s="77">
        <f t="shared" si="5"/>
        <v>2.5000000000000001E-3</v>
      </c>
      <c r="L43" s="77">
        <f t="shared" si="5"/>
        <v>3.5500000000000004E-2</v>
      </c>
      <c r="M43" s="77">
        <f t="shared" si="5"/>
        <v>2.1499999999999998E-2</v>
      </c>
      <c r="N43" s="77">
        <f t="shared" si="5"/>
        <v>0</v>
      </c>
      <c r="O43" s="77">
        <f t="shared" si="5"/>
        <v>0</v>
      </c>
      <c r="P43" s="77">
        <f t="shared" si="5"/>
        <v>0</v>
      </c>
      <c r="Q43" s="77">
        <f t="shared" si="10"/>
        <v>50.625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T10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17</v>
      </c>
      <c r="C57" s="8">
        <f t="shared" ref="C57:U57" si="13">D8</f>
        <v>18</v>
      </c>
      <c r="D57" s="8">
        <f t="shared" si="13"/>
        <v>19</v>
      </c>
      <c r="E57" s="8">
        <f t="shared" si="13"/>
        <v>20</v>
      </c>
      <c r="F57" s="8">
        <f t="shared" si="13"/>
        <v>21</v>
      </c>
      <c r="G57" s="8">
        <f t="shared" si="13"/>
        <v>22</v>
      </c>
      <c r="H57" s="8">
        <f t="shared" si="13"/>
        <v>23</v>
      </c>
      <c r="I57" s="8" t="str">
        <f t="shared" si="13"/>
        <v>T1</v>
      </c>
      <c r="J57" s="8" t="str">
        <f t="shared" si="13"/>
        <v>T2</v>
      </c>
      <c r="K57" s="8" t="str">
        <f t="shared" si="13"/>
        <v>T5</v>
      </c>
      <c r="L57" s="8" t="str">
        <f t="shared" si="13"/>
        <v>T6</v>
      </c>
      <c r="M57" s="8" t="str">
        <f t="shared" si="13"/>
        <v>T8</v>
      </c>
      <c r="N57" s="8" t="str">
        <f t="shared" si="13"/>
        <v>T9</v>
      </c>
      <c r="O57" s="8" t="str">
        <f t="shared" si="13"/>
        <v>T10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5.5</v>
      </c>
      <c r="C60" s="76">
        <f t="shared" ref="C60:U60" si="14">D10</f>
        <v>5.6</v>
      </c>
      <c r="D60" s="76">
        <f t="shared" si="14"/>
        <v>5.6</v>
      </c>
      <c r="E60" s="76">
        <f t="shared" si="14"/>
        <v>5.4</v>
      </c>
      <c r="F60" s="76">
        <f t="shared" si="14"/>
        <v>5.4</v>
      </c>
      <c r="G60" s="76">
        <f t="shared" si="14"/>
        <v>5.3</v>
      </c>
      <c r="H60" s="76">
        <f t="shared" si="14"/>
        <v>5.7</v>
      </c>
      <c r="I60" s="76">
        <f t="shared" si="14"/>
        <v>6.1</v>
      </c>
      <c r="J60" s="76">
        <f t="shared" si="14"/>
        <v>5.9</v>
      </c>
      <c r="K60" s="76">
        <f t="shared" si="14"/>
        <v>6.1</v>
      </c>
      <c r="L60" s="76">
        <f t="shared" si="14"/>
        <v>6.2</v>
      </c>
      <c r="M60" s="76">
        <f t="shared" si="14"/>
        <v>6</v>
      </c>
      <c r="N60" s="76">
        <f t="shared" si="14"/>
        <v>5.8</v>
      </c>
      <c r="O60" s="76">
        <f t="shared" si="14"/>
        <v>5.9</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50</v>
      </c>
      <c r="C62" s="77">
        <f>B32</f>
        <v>50</v>
      </c>
      <c r="D62" s="77">
        <f>B33</f>
        <v>50</v>
      </c>
      <c r="E62" s="77">
        <f>B34</f>
        <v>50</v>
      </c>
      <c r="F62" s="77">
        <f>B35</f>
        <v>50</v>
      </c>
      <c r="G62" s="77">
        <f>B36</f>
        <v>50</v>
      </c>
      <c r="H62" s="77">
        <f>B37</f>
        <v>50</v>
      </c>
      <c r="I62" s="77">
        <f>B38</f>
        <v>50</v>
      </c>
      <c r="J62" s="77">
        <f>B39</f>
        <v>50</v>
      </c>
      <c r="K62" s="77">
        <f>B40</f>
        <v>50</v>
      </c>
      <c r="L62" s="77">
        <f>B41</f>
        <v>50</v>
      </c>
      <c r="M62" s="77">
        <f>B42</f>
        <v>50</v>
      </c>
      <c r="N62" s="77">
        <f>B43</f>
        <v>50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4.2000000000000011</v>
      </c>
      <c r="C64" s="77">
        <f t="shared" ref="C64:U64" si="17">(C59-C60)*C61</f>
        <v>3.6000000000000032</v>
      </c>
      <c r="D64" s="77">
        <f t="shared" si="17"/>
        <v>3.6000000000000032</v>
      </c>
      <c r="E64" s="77">
        <f t="shared" si="17"/>
        <v>4.7999999999999989</v>
      </c>
      <c r="F64" s="77">
        <f t="shared" si="17"/>
        <v>4.7999999999999989</v>
      </c>
      <c r="G64" s="77">
        <f t="shared" si="17"/>
        <v>5.4000000000000021</v>
      </c>
      <c r="H64" s="77">
        <f t="shared" si="17"/>
        <v>3</v>
      </c>
      <c r="I64" s="77">
        <f t="shared" si="17"/>
        <v>0.6000000000000032</v>
      </c>
      <c r="J64" s="77">
        <f t="shared" si="17"/>
        <v>1.7999999999999989</v>
      </c>
      <c r="K64" s="77">
        <f t="shared" si="17"/>
        <v>0.6000000000000032</v>
      </c>
      <c r="L64" s="77">
        <f t="shared" si="17"/>
        <v>0</v>
      </c>
      <c r="M64" s="77">
        <f t="shared" si="17"/>
        <v>1.2000000000000011</v>
      </c>
      <c r="N64" s="77">
        <f t="shared" si="17"/>
        <v>2.4000000000000021</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-4.2000000000000011</v>
      </c>
      <c r="C65" s="77">
        <f t="shared" ref="C65:U65" si="18">C63-C64</f>
        <v>-3.6000000000000032</v>
      </c>
      <c r="D65" s="77">
        <f t="shared" si="18"/>
        <v>-3.6000000000000032</v>
      </c>
      <c r="E65" s="77">
        <f t="shared" si="18"/>
        <v>-4.7999999999999989</v>
      </c>
      <c r="F65" s="77">
        <f t="shared" si="18"/>
        <v>-4.7999999999999989</v>
      </c>
      <c r="G65" s="77">
        <f t="shared" si="18"/>
        <v>-5.4000000000000021</v>
      </c>
      <c r="H65" s="77">
        <f t="shared" si="18"/>
        <v>-3</v>
      </c>
      <c r="I65" s="77">
        <f t="shared" si="18"/>
        <v>-0.6000000000000032</v>
      </c>
      <c r="J65" s="77">
        <f t="shared" si="18"/>
        <v>-1.7999999999999989</v>
      </c>
      <c r="K65" s="77">
        <f t="shared" si="18"/>
        <v>-0.6000000000000032</v>
      </c>
      <c r="L65" s="77">
        <f t="shared" si="18"/>
        <v>0</v>
      </c>
      <c r="M65" s="77">
        <f t="shared" si="18"/>
        <v>-1.2000000000000011</v>
      </c>
      <c r="N65" s="77">
        <f t="shared" si="18"/>
        <v>-2.4000000000000021</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4" operator="equal">
      <formula>"DECREASE"</formula>
    </cfRule>
    <cfRule type="cellIs" dxfId="40" priority="35" operator="equal">
      <formula>"INCREASE"</formula>
    </cfRule>
  </conditionalFormatting>
  <conditionalFormatting sqref="B62:U66 B31:B50">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tabSelected="1" workbookViewId="0">
      <selection sqref="A1:A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'WTW Sludge cake (court farm)'!B29</f>
        <v>Application Rate</v>
      </c>
      <c r="C1" s="38" t="str">
        <f>'WTW Sludge cake (court farm)'!C29</f>
        <v>Nitrogen Addition</v>
      </c>
      <c r="D1" s="38" t="str">
        <f>'WTW Sludge cake (court farm)'!D29</f>
        <v>Phosphate Addition</v>
      </c>
      <c r="E1" s="38" t="str">
        <f>'WTW Sludge cake (court farm)'!E29</f>
        <v>Potash  Addition</v>
      </c>
      <c r="F1" s="38" t="str">
        <f>'WTW Sludge cake (court farm)'!F29</f>
        <v>Mg Oxide Addition</v>
      </c>
      <c r="G1" s="38" t="str">
        <f>'WTW Sludge cake (court farm)'!G29</f>
        <v>Copper Addition</v>
      </c>
      <c r="H1" s="38" t="str">
        <f>'WTW Sludge cake (court farm)'!H29</f>
        <v>Zinc Addition</v>
      </c>
      <c r="I1" s="38" t="str">
        <f>'WTW Sludge cake (court farm)'!I29</f>
        <v>Lead Addition</v>
      </c>
      <c r="J1" s="38" t="str">
        <f>'WTW Sludge cake (court farm)'!J29</f>
        <v>Cadmium Addition</v>
      </c>
      <c r="K1" s="38" t="str">
        <f>'WTW Sludge cake (court farm)'!K29</f>
        <v>Mercury Addition</v>
      </c>
      <c r="L1" s="38" t="str">
        <f>'WTW Sludge cake (court farm)'!L29</f>
        <v>Nickel Addition</v>
      </c>
      <c r="M1" s="38" t="str">
        <f>'WTW Sludge cake (court farm)'!M29</f>
        <v>Chromium Addition</v>
      </c>
      <c r="N1" s="38" t="str">
        <f>'WTW Sludge cake (court farm)'!N29</f>
        <v>Aluminium Addition</v>
      </c>
      <c r="O1" s="38" t="str">
        <f>'WTW Sludge cake (court farm)'!O29</f>
        <v>Iron Addition</v>
      </c>
      <c r="P1" s="38" t="str">
        <f>'WTW Sludge cake (court farm)'!P29</f>
        <v xml:space="preserve">Sodium Addition                 </v>
      </c>
      <c r="Q1" s="38" t="str">
        <f>'WTW Sludge cake (court farm)'!Q29</f>
        <v>SO3  Addition                             kg/ha</v>
      </c>
      <c r="R1" s="38" t="str">
        <f>'WTW Sludge cake (court farm)'!R29</f>
        <v xml:space="preserve">Selenium Addition </v>
      </c>
      <c r="S1" s="38" t="str">
        <f>'WTW Sludge cake (court farm)'!S29</f>
        <v xml:space="preserve">Arsenic  Addition  </v>
      </c>
      <c r="T1" s="38" t="str">
        <f>'WTW Sludge cake (court farm)'!T29</f>
        <v xml:space="preserve">Molybdenum Addition  </v>
      </c>
      <c r="U1" s="38" t="str">
        <f>'WTW Sludge cake (court farm)'!U29</f>
        <v xml:space="preserve">Fluoride Addition </v>
      </c>
    </row>
    <row r="2" spans="1:21" ht="25" x14ac:dyDescent="0.25">
      <c r="A2" s="145"/>
      <c r="B2" s="38" t="str">
        <f>'WTW Sludge cake (court farm)'!B30</f>
        <v>tonnes/ha</v>
      </c>
      <c r="C2" s="38" t="str">
        <f>'WTW Sludge cake (court farm)'!C30</f>
        <v>kg/ha</v>
      </c>
      <c r="D2" s="38" t="str">
        <f>'WTW Sludge cake (court farm)'!D30</f>
        <v>P2O5 
kg/ha</v>
      </c>
      <c r="E2" s="38" t="str">
        <f>'WTW Sludge cake (court farm)'!E30</f>
        <v>K2O 
kg/ha</v>
      </c>
      <c r="F2" s="38" t="str">
        <f>'WTW Sludge cake (court farm)'!F30</f>
        <v>MgO 
kg/ha</v>
      </c>
      <c r="G2" s="38" t="str">
        <f>'WTW Sludge cake (court farm)'!G30</f>
        <v>kg/ha</v>
      </c>
      <c r="H2" s="38" t="str">
        <f>'WTW Sludge cake (court farm)'!H30</f>
        <v>kg/ha</v>
      </c>
      <c r="I2" s="38" t="str">
        <f>'WTW Sludge cake (court farm)'!I30</f>
        <v>kg/ha</v>
      </c>
      <c r="J2" s="38" t="str">
        <f>'WTW Sludge cake (court farm)'!J30</f>
        <v>kg/ha</v>
      </c>
      <c r="K2" s="38" t="str">
        <f>'WTW Sludge cake (court farm)'!K30</f>
        <v>kg/ha</v>
      </c>
      <c r="L2" s="38" t="str">
        <f>'WTW Sludge cake (court farm)'!L30</f>
        <v>kg/ha</v>
      </c>
      <c r="M2" s="38" t="str">
        <f>'WTW Sludge cake (court farm)'!M30</f>
        <v>kg/ha</v>
      </c>
      <c r="N2" s="38" t="str">
        <f>'WTW Sludge cake (court farm)'!N30</f>
        <v>kg/ha</v>
      </c>
      <c r="O2" s="38" t="str">
        <f>'WTW Sludge cake (court farm)'!O30</f>
        <v>kg/ha</v>
      </c>
      <c r="P2" s="38" t="str">
        <f>'WTW Sludge cake (court farm)'!P30</f>
        <v>kg/ha</v>
      </c>
      <c r="Q2" s="38" t="str">
        <f>'WTW Sludge cake (court farm)'!Q30</f>
        <v>kg/ha</v>
      </c>
      <c r="R2" s="38" t="str">
        <f>'WTW Sludge cake (court farm)'!R30</f>
        <v>kg/ha</v>
      </c>
      <c r="S2" s="38" t="str">
        <f>'WTW Sludge cake (court farm)'!S30</f>
        <v>kg/ha</v>
      </c>
      <c r="T2" s="38" t="str">
        <f>'WTW Sludge cake (court farm)'!T30</f>
        <v>kg/ha</v>
      </c>
      <c r="U2" s="38" t="str">
        <f>'WTW Sludge cake (court farm)'!U30</f>
        <v>kg/ha</v>
      </c>
    </row>
    <row r="3" spans="1:21" x14ac:dyDescent="0.25">
      <c r="A3" s="36">
        <v>1</v>
      </c>
      <c r="B3" s="33">
        <f>'WTW Sludge cake (court farm)'!B31</f>
        <v>98</v>
      </c>
      <c r="C3" s="33">
        <f>'WTW Sludge cake (court farm)'!C31</f>
        <v>246.82769999999999</v>
      </c>
      <c r="D3" s="33">
        <f>'WTW Sludge cake (court farm)'!D31</f>
        <v>69.147053639999996</v>
      </c>
      <c r="E3" s="33">
        <f>'WTW Sludge cake (court farm)'!E31</f>
        <v>15.07170861</v>
      </c>
      <c r="F3" s="33">
        <f>'WTW Sludge cake (court farm)'!F31</f>
        <v>52.586321759999997</v>
      </c>
      <c r="G3" s="33">
        <f>'WTW Sludge cake (court farm)'!G31</f>
        <v>0.36320759999999996</v>
      </c>
      <c r="H3" s="33">
        <f>'WTW Sludge cake (court farm)'!H31</f>
        <v>2.7368459999999999</v>
      </c>
      <c r="I3" s="33">
        <f>'WTW Sludge cake (court farm)'!I31</f>
        <v>0.63177660000000002</v>
      </c>
      <c r="J3" s="33">
        <f>'WTW Sludge cake (court farm)'!J31</f>
        <v>6.9060600000000012E-3</v>
      </c>
      <c r="K3" s="33">
        <f>'WTW Sludge cake (court farm)'!K31</f>
        <v>5.1156000000000005E-3</v>
      </c>
      <c r="L3" s="33">
        <f>'WTW Sludge cake (court farm)'!L31</f>
        <v>0.68037480000000006</v>
      </c>
      <c r="M3" s="33">
        <f>'WTW Sludge cake (court farm)'!M31</f>
        <v>0.58062060000000004</v>
      </c>
      <c r="N3" s="33">
        <f>'WTW Sludge cake (court farm)'!N31</f>
        <v>86.709420000000009</v>
      </c>
      <c r="O3" s="33">
        <f>'WTW Sludge cake (court farm)'!O31</f>
        <v>10359.09</v>
      </c>
      <c r="P3" s="33">
        <f>'WTW Sludge cake (court farm)'!P31</f>
        <v>0</v>
      </c>
      <c r="Q3" s="33">
        <f>'WTW Sludge cake (court farm)'!Q31</f>
        <v>83.767950000000013</v>
      </c>
      <c r="R3" s="33">
        <f>'WTW Sludge cake (court farm)'!R31</f>
        <v>0</v>
      </c>
      <c r="S3" s="33">
        <f>'WTW Sludge cake (court farm)'!S31</f>
        <v>0.4348260000000001</v>
      </c>
      <c r="T3" s="33">
        <f>'WTW Sludge cake (court farm)'!T31</f>
        <v>0</v>
      </c>
      <c r="U3" s="33">
        <f>'WTW Sludge cake (court farm)'!U31</f>
        <v>0</v>
      </c>
    </row>
    <row r="4" spans="1:21" x14ac:dyDescent="0.25">
      <c r="A4" s="36">
        <v>2</v>
      </c>
      <c r="B4" s="33">
        <f>'Pontsticill sludge cake'!B31</f>
        <v>85</v>
      </c>
      <c r="C4" s="33">
        <f>'Pontsticill sludge cake'!C31</f>
        <v>145.4605</v>
      </c>
      <c r="D4" s="33">
        <f>'Pontsticill sludge cake'!D31</f>
        <v>50.751835700000008</v>
      </c>
      <c r="E4" s="33">
        <f>'Pontsticill sludge cake'!E31</f>
        <v>7.5257792999999999</v>
      </c>
      <c r="F4" s="33">
        <f>'Pontsticill sludge cake'!F31</f>
        <v>24.338611</v>
      </c>
      <c r="G4" s="33">
        <f>'Pontsticill sludge cake'!G31</f>
        <v>0.50444100000000003</v>
      </c>
      <c r="H4" s="33">
        <f>'Pontsticill sludge cake'!H31</f>
        <v>1.8416100000000002</v>
      </c>
      <c r="I4" s="33">
        <f>'Pontsticill sludge cake'!I31</f>
        <v>0.1801575</v>
      </c>
      <c r="J4" s="33">
        <f>'Pontsticill sludge cake'!J31</f>
        <v>1.961715E-2</v>
      </c>
      <c r="K4" s="33">
        <f>'Pontsticill sludge cake'!K31</f>
        <v>4.2704000000000006E-3</v>
      </c>
      <c r="L4" s="33">
        <f>'Pontsticill sludge cake'!L31</f>
        <v>0.27090350000000002</v>
      </c>
      <c r="M4" s="33">
        <f>'Pontsticill sludge cake'!M31</f>
        <v>6.7525699999999994E-2</v>
      </c>
      <c r="N4" s="33">
        <f>'Pontsticill sludge cake'!N31</f>
        <v>1841.6100000000001</v>
      </c>
      <c r="O4" s="33">
        <f>'Pontsticill sludge cake'!O31</f>
        <v>127.57820000000001</v>
      </c>
      <c r="P4" s="33">
        <f>'Pontsticill sludge cake'!P31</f>
        <v>0</v>
      </c>
      <c r="Q4" s="33">
        <f>'Pontsticill sludge cake'!Q31</f>
        <v>181.49200000000002</v>
      </c>
      <c r="R4" s="33">
        <f>'Pontsticill sludge cake'!R31</f>
        <v>0</v>
      </c>
      <c r="S4" s="33">
        <f>'Pontsticill sludge cake'!S31</f>
        <v>0.68593300000000001</v>
      </c>
      <c r="T4" s="33">
        <f>'Pontsticill sludge cake'!T31</f>
        <v>0</v>
      </c>
      <c r="U4" s="33">
        <f>'Pontsticill sludge cake'!U31</f>
        <v>0</v>
      </c>
    </row>
    <row r="5" spans="1:21" x14ac:dyDescent="0.25">
      <c r="A5" s="36">
        <v>3</v>
      </c>
      <c r="B5" s="33">
        <f>'Pontsticill effluent'!B31</f>
        <v>250</v>
      </c>
      <c r="C5" s="33">
        <f>'Pontsticill effluent'!C31</f>
        <v>27.259999999999991</v>
      </c>
      <c r="D5" s="33">
        <f>'Pontsticill effluent'!D31</f>
        <v>10.231605999999998</v>
      </c>
      <c r="E5" s="33">
        <f>'Pontsticill effluent'!E31</f>
        <v>5.1369149999999992</v>
      </c>
      <c r="F5" s="33">
        <f>'Pontsticill effluent'!F31</f>
        <v>4.0148469999999987</v>
      </c>
      <c r="G5" s="33">
        <f>'Pontsticill effluent'!G31</f>
        <v>8.2070000000000004E-2</v>
      </c>
      <c r="H5" s="33">
        <f>'Pontsticill effluent'!H31</f>
        <v>0.33349999999999996</v>
      </c>
      <c r="I5" s="33">
        <f>'Pontsticill effluent'!I31</f>
        <v>3.2190000000000003E-2</v>
      </c>
      <c r="J5" s="33">
        <f>'Pontsticill effluent'!J31</f>
        <v>3.8569999999999998E-3</v>
      </c>
      <c r="K5" s="33">
        <f>'Pontsticill effluent'!K31</f>
        <v>4.9589999999999999E-3</v>
      </c>
      <c r="L5" s="33">
        <f>'Pontsticill effluent'!L31</f>
        <v>2.1314999999999997E-2</v>
      </c>
      <c r="M5" s="33">
        <f>'Pontsticill effluent'!M31</f>
        <v>1.6848999999999996E-2</v>
      </c>
      <c r="N5" s="33">
        <f>'Pontsticill effluent'!N31</f>
        <v>388.59999999999997</v>
      </c>
      <c r="O5" s="33">
        <f>'Pontsticill effluent'!O31</f>
        <v>16.965</v>
      </c>
      <c r="P5" s="33">
        <f>'Pontsticill effluent'!P31</f>
        <v>0</v>
      </c>
      <c r="Q5" s="33">
        <f>'Pontsticill effluent'!Q31</f>
        <v>47.85</v>
      </c>
      <c r="R5" s="33">
        <f>'Pontsticill effluent'!R31</f>
        <v>0</v>
      </c>
      <c r="S5" s="33">
        <f>'Pontsticill effluent'!S31</f>
        <v>0.12586</v>
      </c>
      <c r="T5" s="33">
        <f>'Pontsticill effluent'!T31</f>
        <v>0</v>
      </c>
      <c r="U5" s="33">
        <f>'Pontsticill effluent'!U31</f>
        <v>0</v>
      </c>
    </row>
    <row r="6" spans="1:21" x14ac:dyDescent="0.25">
      <c r="A6" s="36">
        <v>4</v>
      </c>
      <c r="B6" s="33">
        <f>'Andigestion whole digestate'!B31</f>
        <v>50</v>
      </c>
      <c r="C6" s="33">
        <f>'Andigestion whole digestate'!C31</f>
        <v>250</v>
      </c>
      <c r="D6" s="33">
        <f>'Andigestion whole digestate'!D31</f>
        <v>49.256499999999996</v>
      </c>
      <c r="E6" s="33">
        <f>'Andigestion whole digestate'!E31</f>
        <v>114.35450000000002</v>
      </c>
      <c r="F6" s="33">
        <f>'Andigestion whole digestate'!F31</f>
        <v>5.8776100000000007</v>
      </c>
      <c r="G6" s="33">
        <f>'Andigestion whole digestate'!G31</f>
        <v>5.6499999999999995E-2</v>
      </c>
      <c r="H6" s="33">
        <f>'Andigestion whole digestate'!H31</f>
        <v>0.246</v>
      </c>
      <c r="I6" s="33">
        <f>'Andigestion whole digestate'!I31</f>
        <v>2.5000000000000001E-2</v>
      </c>
      <c r="J6" s="33">
        <f>'Andigestion whole digestate'!J31</f>
        <v>5.0000000000000001E-4</v>
      </c>
      <c r="K6" s="33">
        <f>'Andigestion whole digestate'!K31</f>
        <v>2.5000000000000001E-3</v>
      </c>
      <c r="L6" s="33">
        <f>'Andigestion whole digestate'!L31</f>
        <v>3.5500000000000004E-2</v>
      </c>
      <c r="M6" s="33">
        <f>'Andigestion whole digestate'!M31</f>
        <v>2.1499999999999998E-2</v>
      </c>
      <c r="N6" s="33">
        <f>'Andigestion whole digestate'!N31</f>
        <v>0</v>
      </c>
      <c r="O6" s="33">
        <f>'Andigestion whole digestate'!O31</f>
        <v>0</v>
      </c>
      <c r="P6" s="33">
        <f>'Andigestion whole digestate'!P31</f>
        <v>0</v>
      </c>
      <c r="Q6" s="33">
        <f>'Andigestion whole digestate'!Q31</f>
        <v>50.625</v>
      </c>
      <c r="R6" s="33">
        <f>'Andigestion whole digestate'!R31</f>
        <v>0</v>
      </c>
      <c r="S6" s="33">
        <f>'Andigestion whole digestate'!S31</f>
        <v>0</v>
      </c>
      <c r="T6" s="33">
        <f>'Andigestion whole digestate'!T31</f>
        <v>0</v>
      </c>
      <c r="U6" s="33">
        <f>'Andigestion whole digestate'!U31</f>
        <v>0</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153</v>
      </c>
      <c r="C1" s="35" t="str">
        <f>'WTW Sludge cake (court farm)'!B29</f>
        <v>Application Rate</v>
      </c>
      <c r="D1" s="35" t="str">
        <f>'WTW Sludge cake (court farm)'!C29</f>
        <v>Nitrogen Addition</v>
      </c>
      <c r="E1" s="35" t="str">
        <f>'WTW Sludge cake (court farm)'!D29</f>
        <v>Phosphate Addition</v>
      </c>
      <c r="F1" s="35" t="str">
        <f>'WTW Sludge cake (court farm)'!E29</f>
        <v>Potash  Addition</v>
      </c>
      <c r="G1" s="35" t="str">
        <f>'WTW Sludge cake (court farm)'!F29</f>
        <v>Mg Oxide Addition</v>
      </c>
      <c r="H1" s="35" t="str">
        <f>'WTW Sludge cake (court farm)'!G29</f>
        <v>Copper Addition</v>
      </c>
      <c r="I1" s="35" t="str">
        <f>'WTW Sludge cake (court farm)'!H29</f>
        <v>Zinc Addition</v>
      </c>
      <c r="J1" s="35" t="str">
        <f>'WTW Sludge cake (court farm)'!I29</f>
        <v>Lead Addition</v>
      </c>
      <c r="K1" s="35" t="str">
        <f>'WTW Sludge cake (court farm)'!J29</f>
        <v>Cadmium Addition</v>
      </c>
      <c r="L1" s="35" t="str">
        <f>'WTW Sludge cake (court farm)'!K29</f>
        <v>Mercury Addition</v>
      </c>
      <c r="M1" s="35" t="str">
        <f>'WTW Sludge cake (court farm)'!L29</f>
        <v>Nickel Addition</v>
      </c>
      <c r="N1" s="35" t="str">
        <f>'WTW Sludge cake (court farm)'!M29</f>
        <v>Chromium Addition</v>
      </c>
      <c r="O1" s="35" t="str">
        <f>'WTW Sludge cake (court farm)'!N29</f>
        <v>Aluminium Addition</v>
      </c>
      <c r="P1" s="35" t="str">
        <f>'WTW Sludge cake (court farm)'!O29</f>
        <v>Iron Addition</v>
      </c>
      <c r="Q1" s="35" t="str">
        <f>'WTW Sludge cake (court farm)'!P29</f>
        <v xml:space="preserve">Sodium Addition                 </v>
      </c>
      <c r="R1" s="35" t="str">
        <f>'WTW Sludge cake (court farm)'!Q29</f>
        <v>SO3  Addition                             kg/ha</v>
      </c>
      <c r="S1" s="35" t="str">
        <f>'WTW Sludge cake (court farm)'!R29</f>
        <v xml:space="preserve">Selenium Addition </v>
      </c>
      <c r="T1" s="35" t="str">
        <f>'WTW Sludge cake (court farm)'!S29</f>
        <v xml:space="preserve">Arsenic  Addition  </v>
      </c>
      <c r="U1" s="35" t="str">
        <f>'WTW Sludge cake (court farm)'!T29</f>
        <v xml:space="preserve">Molybdenum Addition  </v>
      </c>
      <c r="V1" s="35" t="str">
        <f>'WTW Sludge cake (court farm)'!U29</f>
        <v xml:space="preserve">Fluoride Addition </v>
      </c>
    </row>
    <row r="2" spans="1:22" s="83" customFormat="1" ht="25" x14ac:dyDescent="0.35">
      <c r="A2" s="146"/>
      <c r="B2" s="32" t="s">
        <v>46</v>
      </c>
      <c r="C2" s="35" t="str">
        <f>'WTW Sludge cake (court farm)'!B30</f>
        <v>tonnes/ha</v>
      </c>
      <c r="D2" s="35" t="str">
        <f>'WTW Sludge cake (court farm)'!C30</f>
        <v>kg/ha</v>
      </c>
      <c r="E2" s="35" t="str">
        <f>'WTW Sludge cake (court farm)'!D30</f>
        <v>P2O5 
kg/ha</v>
      </c>
      <c r="F2" s="35" t="str">
        <f>'WTW Sludge cake (court farm)'!E30</f>
        <v>K2O 
kg/ha</v>
      </c>
      <c r="G2" s="35" t="str">
        <f>'WTW Sludge cake (court farm)'!F30</f>
        <v>MgO 
kg/ha</v>
      </c>
      <c r="H2" s="35" t="str">
        <f>'WTW Sludge cake (court farm)'!G30</f>
        <v>kg/ha</v>
      </c>
      <c r="I2" s="35" t="str">
        <f>'WTW Sludge cake (court farm)'!H30</f>
        <v>kg/ha</v>
      </c>
      <c r="J2" s="35" t="str">
        <f>'WTW Sludge cake (court farm)'!I30</f>
        <v>kg/ha</v>
      </c>
      <c r="K2" s="35" t="str">
        <f>'WTW Sludge cake (court farm)'!J30</f>
        <v>kg/ha</v>
      </c>
      <c r="L2" s="35" t="str">
        <f>'WTW Sludge cake (court farm)'!K30</f>
        <v>kg/ha</v>
      </c>
      <c r="M2" s="35" t="str">
        <f>'WTW Sludge cake (court farm)'!L30</f>
        <v>kg/ha</v>
      </c>
      <c r="N2" s="35" t="str">
        <f>'WTW Sludge cake (court farm)'!M30</f>
        <v>kg/ha</v>
      </c>
      <c r="O2" s="35" t="str">
        <f>'WTW Sludge cake (court farm)'!N30</f>
        <v>kg/ha</v>
      </c>
      <c r="P2" s="35" t="str">
        <f>'WTW Sludge cake (court farm)'!O30</f>
        <v>kg/ha</v>
      </c>
      <c r="Q2" s="35" t="str">
        <f>'WTW Sludge cake (court farm)'!P30</f>
        <v>kg/ha</v>
      </c>
      <c r="R2" s="35" t="str">
        <f>'WTW Sludge cake (court farm)'!Q30</f>
        <v>kg/ha</v>
      </c>
      <c r="S2" s="35" t="str">
        <f>'WTW Sludge cake (court farm)'!R30</f>
        <v>kg/ha</v>
      </c>
      <c r="T2" s="35" t="str">
        <f>'WTW Sludge cake (court farm)'!S30</f>
        <v>kg/ha</v>
      </c>
      <c r="U2" s="35" t="str">
        <f>'WTW Sludge cake (court farm)'!T30</f>
        <v>kg/ha</v>
      </c>
      <c r="V2" s="35" t="str">
        <f>'WTW Sludge cake (court farm)'!U30</f>
        <v>kg/ha</v>
      </c>
    </row>
    <row r="3" spans="1:22" x14ac:dyDescent="0.25">
      <c r="A3" s="36">
        <v>1</v>
      </c>
      <c r="B3" s="91"/>
      <c r="C3" s="33">
        <f>'WTW Sludge cake (court farm)'!B31</f>
        <v>98</v>
      </c>
      <c r="D3" s="33">
        <f>'WTW Sludge cake (court farm)'!C31</f>
        <v>246.82769999999999</v>
      </c>
      <c r="E3" s="33">
        <f>'WTW Sludge cake (court farm)'!D31</f>
        <v>69.147053639999996</v>
      </c>
      <c r="F3" s="33">
        <f>'WTW Sludge cake (court farm)'!E31</f>
        <v>15.07170861</v>
      </c>
      <c r="G3" s="33">
        <f>'WTW Sludge cake (court farm)'!F31</f>
        <v>52.586321759999997</v>
      </c>
      <c r="H3" s="33">
        <f>'WTW Sludge cake (court farm)'!G31</f>
        <v>0.36320759999999996</v>
      </c>
      <c r="I3" s="33">
        <f>'WTW Sludge cake (court farm)'!H31</f>
        <v>2.7368459999999999</v>
      </c>
      <c r="J3" s="33">
        <f>'WTW Sludge cake (court farm)'!I31</f>
        <v>0.63177660000000002</v>
      </c>
      <c r="K3" s="33">
        <f>'WTW Sludge cake (court farm)'!J31</f>
        <v>6.9060600000000012E-3</v>
      </c>
      <c r="L3" s="33">
        <f>'WTW Sludge cake (court farm)'!K31</f>
        <v>5.1156000000000005E-3</v>
      </c>
      <c r="M3" s="33">
        <f>'WTW Sludge cake (court farm)'!L31</f>
        <v>0.68037480000000006</v>
      </c>
      <c r="N3" s="33">
        <f>'WTW Sludge cake (court farm)'!M31</f>
        <v>0.58062060000000004</v>
      </c>
      <c r="O3" s="33">
        <f>'WTW Sludge cake (court farm)'!N31</f>
        <v>86.709420000000009</v>
      </c>
      <c r="P3" s="33">
        <f>'WTW Sludge cake (court farm)'!O31</f>
        <v>10359.09</v>
      </c>
      <c r="Q3" s="33">
        <f>'WTW Sludge cake (court farm)'!P31</f>
        <v>0</v>
      </c>
      <c r="R3" s="33">
        <f>'WTW Sludge cake (court farm)'!Q31</f>
        <v>83.767950000000013</v>
      </c>
      <c r="S3" s="33">
        <f>'WTW Sludge cake (court farm)'!R31</f>
        <v>0</v>
      </c>
      <c r="T3" s="33">
        <f>'WTW Sludge cake (court farm)'!S31</f>
        <v>0.4348260000000001</v>
      </c>
      <c r="U3" s="33">
        <f>'WTW Sludge cake (court farm)'!T31</f>
        <v>0</v>
      </c>
      <c r="V3" s="33">
        <f>'WTW Sludge cake (court farm)'!U31</f>
        <v>0</v>
      </c>
    </row>
    <row r="4" spans="1:22" x14ac:dyDescent="0.25">
      <c r="A4" s="36">
        <v>2</v>
      </c>
      <c r="B4" s="91"/>
      <c r="C4" s="33">
        <f>'Pontsticill sludge cake'!B31</f>
        <v>85</v>
      </c>
      <c r="D4" s="33">
        <f>'Pontsticill sludge cake'!C31</f>
        <v>145.4605</v>
      </c>
      <c r="E4" s="33">
        <f>'Pontsticill sludge cake'!D31</f>
        <v>50.751835700000008</v>
      </c>
      <c r="F4" s="33">
        <f>'Pontsticill sludge cake'!E31</f>
        <v>7.5257792999999999</v>
      </c>
      <c r="G4" s="33">
        <f>'Pontsticill sludge cake'!F31</f>
        <v>24.338611</v>
      </c>
      <c r="H4" s="33">
        <f>'Pontsticill sludge cake'!G31</f>
        <v>0.50444100000000003</v>
      </c>
      <c r="I4" s="33">
        <f>'Pontsticill sludge cake'!H31</f>
        <v>1.8416100000000002</v>
      </c>
      <c r="J4" s="33">
        <f>'Pontsticill sludge cake'!I31</f>
        <v>0.1801575</v>
      </c>
      <c r="K4" s="33">
        <f>'Pontsticill sludge cake'!J31</f>
        <v>1.961715E-2</v>
      </c>
      <c r="L4" s="33">
        <f>'Pontsticill sludge cake'!K31</f>
        <v>4.2704000000000006E-3</v>
      </c>
      <c r="M4" s="33">
        <f>'Pontsticill sludge cake'!L31</f>
        <v>0.27090350000000002</v>
      </c>
      <c r="N4" s="33">
        <f>'Pontsticill sludge cake'!M31</f>
        <v>6.7525699999999994E-2</v>
      </c>
      <c r="O4" s="33">
        <f>'Pontsticill sludge cake'!N31</f>
        <v>1841.6100000000001</v>
      </c>
      <c r="P4" s="33">
        <f>'Pontsticill sludge cake'!O31</f>
        <v>127.57820000000001</v>
      </c>
      <c r="Q4" s="33">
        <f>'Pontsticill sludge cake'!P31</f>
        <v>0</v>
      </c>
      <c r="R4" s="33">
        <f>'Pontsticill sludge cake'!Q31</f>
        <v>181.49200000000002</v>
      </c>
      <c r="S4" s="33">
        <f>'Pontsticill sludge cake'!R31</f>
        <v>0</v>
      </c>
      <c r="T4" s="33">
        <f>'Pontsticill sludge cake'!S31</f>
        <v>0.68593300000000001</v>
      </c>
      <c r="U4" s="33">
        <f>'Pontsticill sludge cake'!T31</f>
        <v>0</v>
      </c>
      <c r="V4" s="33">
        <f>'Pontsticill sludge cake'!U31</f>
        <v>0</v>
      </c>
    </row>
    <row r="5" spans="1:22" x14ac:dyDescent="0.25">
      <c r="A5" s="36">
        <v>3</v>
      </c>
      <c r="B5" s="91"/>
      <c r="C5" s="33">
        <f>'Pontsticill effluent'!B31</f>
        <v>250</v>
      </c>
      <c r="D5" s="33">
        <f>'Pontsticill effluent'!C31</f>
        <v>27.259999999999991</v>
      </c>
      <c r="E5" s="33">
        <f>'Pontsticill effluent'!D31</f>
        <v>10.231605999999998</v>
      </c>
      <c r="F5" s="33">
        <f>'Pontsticill effluent'!E31</f>
        <v>5.1369149999999992</v>
      </c>
      <c r="G5" s="33">
        <f>'Pontsticill effluent'!F31</f>
        <v>4.0148469999999987</v>
      </c>
      <c r="H5" s="33">
        <f>'Pontsticill effluent'!G31</f>
        <v>8.2070000000000004E-2</v>
      </c>
      <c r="I5" s="33">
        <f>'Pontsticill effluent'!H31</f>
        <v>0.33349999999999996</v>
      </c>
      <c r="J5" s="33">
        <f>'Pontsticill effluent'!I31</f>
        <v>3.2190000000000003E-2</v>
      </c>
      <c r="K5" s="33">
        <f>'Pontsticill effluent'!J31</f>
        <v>3.8569999999999998E-3</v>
      </c>
      <c r="L5" s="33">
        <f>'Pontsticill effluent'!K31</f>
        <v>4.9589999999999999E-3</v>
      </c>
      <c r="M5" s="33">
        <f>'Pontsticill effluent'!L31</f>
        <v>2.1314999999999997E-2</v>
      </c>
      <c r="N5" s="33">
        <f>'Pontsticill effluent'!M31</f>
        <v>1.6848999999999996E-2</v>
      </c>
      <c r="O5" s="33">
        <f>'Pontsticill effluent'!N31</f>
        <v>388.59999999999997</v>
      </c>
      <c r="P5" s="33">
        <f>'Pontsticill effluent'!O31</f>
        <v>16.965</v>
      </c>
      <c r="Q5" s="33">
        <f>'Pontsticill effluent'!P31</f>
        <v>0</v>
      </c>
      <c r="R5" s="33">
        <f>'Pontsticill effluent'!Q31</f>
        <v>47.85</v>
      </c>
      <c r="S5" s="33">
        <f>'Pontsticill effluent'!R31</f>
        <v>0</v>
      </c>
      <c r="T5" s="33">
        <f>'Pontsticill effluent'!S31</f>
        <v>0.12586</v>
      </c>
      <c r="U5" s="33">
        <f>'Pontsticill effluent'!T31</f>
        <v>0</v>
      </c>
      <c r="V5" s="33">
        <f>'Pontsticill effluent'!U31</f>
        <v>0</v>
      </c>
    </row>
    <row r="6" spans="1:22" x14ac:dyDescent="0.25">
      <c r="A6" s="36">
        <v>4</v>
      </c>
      <c r="B6" s="91"/>
      <c r="C6" s="33">
        <f>'Andigestion whole digestate'!B31</f>
        <v>50</v>
      </c>
      <c r="D6" s="33">
        <f>'Andigestion whole digestate'!C31</f>
        <v>250</v>
      </c>
      <c r="E6" s="33">
        <f>'Andigestion whole digestate'!D31</f>
        <v>49.256499999999996</v>
      </c>
      <c r="F6" s="33">
        <f>'Andigestion whole digestate'!E31</f>
        <v>114.35450000000002</v>
      </c>
      <c r="G6" s="33">
        <f>'Andigestion whole digestate'!F31</f>
        <v>5.8776100000000007</v>
      </c>
      <c r="H6" s="33">
        <f>'Andigestion whole digestate'!G31</f>
        <v>5.6499999999999995E-2</v>
      </c>
      <c r="I6" s="33">
        <f>'Andigestion whole digestate'!H31</f>
        <v>0.246</v>
      </c>
      <c r="J6" s="33">
        <f>'Andigestion whole digestate'!I31</f>
        <v>2.5000000000000001E-2</v>
      </c>
      <c r="K6" s="33">
        <f>'Andigestion whole digestate'!J31</f>
        <v>5.0000000000000001E-4</v>
      </c>
      <c r="L6" s="33">
        <f>'Andigestion whole digestate'!K31</f>
        <v>2.5000000000000001E-3</v>
      </c>
      <c r="M6" s="33">
        <f>'Andigestion whole digestate'!L31</f>
        <v>3.5500000000000004E-2</v>
      </c>
      <c r="N6" s="33">
        <f>'Andigestion whole digestate'!M31</f>
        <v>2.1499999999999998E-2</v>
      </c>
      <c r="O6" s="33">
        <f>'Andigestion whole digestate'!N31</f>
        <v>0</v>
      </c>
      <c r="P6" s="33">
        <f>'Andigestion whole digestate'!O31</f>
        <v>0</v>
      </c>
      <c r="Q6" s="33">
        <f>'Andigestion whole digestate'!P31</f>
        <v>0</v>
      </c>
      <c r="R6" s="33">
        <f>'Andigestion whole digestate'!Q31</f>
        <v>50.625</v>
      </c>
      <c r="S6" s="33">
        <f>'Andigestion whole digestate'!R31</f>
        <v>0</v>
      </c>
      <c r="T6" s="33">
        <f>'Andigestion whole digestate'!S31</f>
        <v>0</v>
      </c>
      <c r="U6" s="33">
        <f>'Andigestion whole digestate'!T31</f>
        <v>0</v>
      </c>
      <c r="V6" s="33">
        <f>'Andigestion whole digestate'!U31</f>
        <v>0</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153</v>
      </c>
      <c r="C15" s="35">
        <f>'WTW Sludge cake (court farm)'!B43</f>
        <v>98</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'WTW Sludge cake (court farm)'!B44</f>
        <v>98</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98</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85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REGU-415-1629347</_dlc_DocId>
    <_dlc_DocIdUrl xmlns="9be56660-2c31-41ef-bc00-23e72f632f2a">
      <Url>https://cyfoethnaturiolcymru.sharepoint.com/teams/Regulatory/Permitting/_layouts/15/DocIdRedir.aspx?ID=REGU-415-1629347</Url>
      <Description>REGU-415-1629347</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2021-12-06T00:00:00+00:00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C105AC3F-9AEF-4925-B287-DA6929B448FB}"/>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6A7E1854-746B-48D4-A060-B6AD8BD84C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WTW Sludge cake (court farm)</vt:lpstr>
      <vt:lpstr>Pontsticill sludge cake</vt:lpstr>
      <vt:lpstr>Pontsticill effluent</vt:lpstr>
      <vt:lpstr>Andigestion whole digestate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2021-12-06T09:39:16Z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4cfd4e5e-f6fc-4b3d-8a8a-65162eb7991e</vt:lpwstr>
  </property>
</Properties>
</file>