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29"/>
  <workbookPr defaultThemeVersion="153222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lizabeth_parr_cyfoethnaturiolcymru_gov_uk/Documents/Documents/A SITES/Peter's Food Service SP3635SC/"/>
    </mc:Choice>
  </mc:AlternateContent>
  <bookViews>
    <workbookView xWindow="0" yWindow="0" windowWidth="20160" windowHeight="8748" activeTab="4"/>
  </bookViews>
  <sheets>
    <sheet name="2013" sheetId="3" r:id="rId1"/>
    <sheet name="2014" sheetId="2" r:id="rId2"/>
    <sheet name="2015" sheetId="1" r:id="rId3"/>
    <sheet name="2016" sheetId="4" r:id="rId4"/>
    <sheet name="2017" sheetId="5" r:id="rId5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12" i="5" l="1"/>
  <c r="V9" i="5"/>
  <c r="V8" i="5"/>
  <c r="V7" i="5"/>
  <c r="V6" i="5"/>
  <c r="V5" i="5"/>
  <c r="V4" i="5"/>
  <c r="V3" i="5"/>
  <c r="C8" i="5"/>
  <c r="M4" i="5"/>
  <c r="M3" i="5"/>
  <c r="V11" i="5"/>
  <c r="V10" i="5"/>
  <c r="E7" i="5"/>
  <c r="E6" i="5"/>
  <c r="E5" i="5"/>
  <c r="T14" i="5"/>
  <c r="T17" i="5" s="1"/>
  <c r="K5" i="5"/>
  <c r="J21" i="5" s="1"/>
  <c r="L21" i="5" l="1"/>
  <c r="J19" i="5"/>
  <c r="C10" i="5"/>
  <c r="J15" i="5"/>
  <c r="P11" i="3"/>
  <c r="I5" i="1"/>
  <c r="H21" i="1" s="1"/>
  <c r="L15" i="5" l="1"/>
  <c r="J17" i="5"/>
  <c r="M4" i="4"/>
  <c r="M3" i="4"/>
  <c r="E6" i="4"/>
  <c r="E7" i="4"/>
  <c r="E5" i="4"/>
  <c r="V4" i="4"/>
  <c r="V5" i="4"/>
  <c r="V6" i="4"/>
  <c r="V7" i="4"/>
  <c r="V8" i="4"/>
  <c r="V9" i="4"/>
  <c r="V10" i="4"/>
  <c r="V11" i="4"/>
  <c r="V12" i="4"/>
  <c r="V3" i="4"/>
  <c r="T14" i="4"/>
  <c r="V14" i="5" s="1"/>
  <c r="C8" i="4"/>
  <c r="K5" i="4"/>
  <c r="J15" i="4" l="1"/>
  <c r="J21" i="4"/>
  <c r="C10" i="4"/>
  <c r="E8" i="5"/>
  <c r="J27" i="5"/>
  <c r="L27" i="5" s="1"/>
  <c r="J19" i="4"/>
  <c r="J17" i="4"/>
  <c r="P14" i="1"/>
  <c r="V14" i="4" s="1"/>
  <c r="P11" i="2"/>
  <c r="L21" i="4" l="1"/>
  <c r="J29" i="5"/>
  <c r="L29" i="5" s="1"/>
  <c r="L15" i="4"/>
  <c r="J25" i="5"/>
  <c r="L25" i="5" s="1"/>
  <c r="E10" i="5"/>
  <c r="I21" i="3"/>
  <c r="E5" i="3"/>
  <c r="C8" i="3" l="1"/>
  <c r="C10" i="3" s="1"/>
  <c r="I5" i="3"/>
  <c r="C8" i="2"/>
  <c r="C10" i="2" s="1"/>
  <c r="I5" i="2"/>
  <c r="C8" i="1"/>
  <c r="E8" i="4" s="1"/>
  <c r="H18" i="2" l="1"/>
  <c r="H12" i="2"/>
  <c r="J12" i="2" s="1"/>
  <c r="H16" i="2"/>
  <c r="C10" i="1"/>
  <c r="E10" i="4" s="1"/>
  <c r="H18" i="3"/>
  <c r="K5" i="3"/>
  <c r="H20" i="3" s="1"/>
  <c r="H21" i="3" s="1"/>
  <c r="H12" i="3"/>
  <c r="J12" i="3" s="1"/>
  <c r="H16" i="3"/>
  <c r="H14" i="3"/>
  <c r="H14" i="2"/>
  <c r="J15" i="1"/>
  <c r="H19" i="1"/>
  <c r="J29" i="4" s="1"/>
  <c r="L29" i="4" s="1"/>
  <c r="H15" i="1"/>
  <c r="J25" i="4"/>
  <c r="L25" i="4" s="1"/>
  <c r="H17" i="1"/>
  <c r="J27" i="4" s="1"/>
  <c r="L27" i="4" s="1"/>
</calcChain>
</file>

<file path=xl/sharedStrings.xml><?xml version="1.0" encoding="utf-8"?>
<sst xmlns="http://schemas.openxmlformats.org/spreadsheetml/2006/main" count="386" uniqueCount="125">
  <si>
    <t>Water</t>
  </si>
  <si>
    <t>m3</t>
  </si>
  <si>
    <t>Volume</t>
  </si>
  <si>
    <t>Bakery</t>
  </si>
  <si>
    <t>Sausage</t>
  </si>
  <si>
    <t>Tonnes</t>
  </si>
  <si>
    <t>Gas</t>
  </si>
  <si>
    <t>Electricity</t>
  </si>
  <si>
    <t>Kwh</t>
  </si>
  <si>
    <t>Total Energy</t>
  </si>
  <si>
    <t>Year</t>
  </si>
  <si>
    <t>Total</t>
  </si>
  <si>
    <t>Water usage per tonne of product</t>
  </si>
  <si>
    <t>Energy usage per tonne of product</t>
  </si>
  <si>
    <t>MWh</t>
  </si>
  <si>
    <t>Waste</t>
  </si>
  <si>
    <t>Wood</t>
  </si>
  <si>
    <t>Tin</t>
  </si>
  <si>
    <t>Aggregate</t>
  </si>
  <si>
    <t>Cardboard</t>
  </si>
  <si>
    <t>General</t>
  </si>
  <si>
    <t>Food</t>
  </si>
  <si>
    <t>Metals</t>
  </si>
  <si>
    <t>Output</t>
  </si>
  <si>
    <t>Consumption</t>
  </si>
  <si>
    <t>Grand Total Waste</t>
  </si>
  <si>
    <t>Waste per tonne of product produced</t>
  </si>
  <si>
    <t>Litres</t>
  </si>
  <si>
    <t>litres</t>
  </si>
  <si>
    <t> 1 MWh = 1000 kWh</t>
  </si>
  <si>
    <t>Water Conversion:</t>
  </si>
  <si>
    <t>Energy Conversion:</t>
  </si>
  <si>
    <t>1000 Kg = 1 Ton</t>
  </si>
  <si>
    <t>Weight Conversion</t>
  </si>
  <si>
    <t>litres / Kg</t>
  </si>
  <si>
    <t>litres / ton</t>
  </si>
  <si>
    <t>02 02 03</t>
  </si>
  <si>
    <t>EWC Code</t>
  </si>
  <si>
    <t>R1*</t>
  </si>
  <si>
    <t>Use principally as a fuel or other means to generate energy</t>
  </si>
  <si>
    <t>R2 </t>
  </si>
  <si>
    <t>Solvent reclamation/regeneration</t>
  </si>
  <si>
    <t>R3</t>
  </si>
  <si>
    <t>Recycling/reclamation of organic substances which are not used as solvents (including composting and other biological transformation processes)</t>
  </si>
  <si>
    <t>R4</t>
  </si>
  <si>
    <t>Recycling/reclamation of metals and metal compounds</t>
  </si>
  <si>
    <t>R5 </t>
  </si>
  <si>
    <t>Recycling/reclamation of other inorganic materials</t>
  </si>
  <si>
    <t>R6 </t>
  </si>
  <si>
    <t>Regeneration of acids or bases</t>
  </si>
  <si>
    <t>R7 </t>
  </si>
  <si>
    <t>Recovery of components used for pollution abatement</t>
  </si>
  <si>
    <t>R8 </t>
  </si>
  <si>
    <t>Recovery of components from catalysts</t>
  </si>
  <si>
    <t>R9 </t>
  </si>
  <si>
    <t>Oil re-refining or other reuses of oil</t>
  </si>
  <si>
    <t>R10 </t>
  </si>
  <si>
    <t>Land treatment resulting in benefit to agriculture or ecological improvement</t>
  </si>
  <si>
    <t>R11 </t>
  </si>
  <si>
    <t>Use of wastes obtained from any of the operations numbered R1 to R10</t>
  </si>
  <si>
    <t>R12*</t>
  </si>
  <si>
    <t>Exchange of wastes for submission to any of the operations numbered R1 to R11</t>
  </si>
  <si>
    <t>R13*</t>
  </si>
  <si>
    <t>Storage of wastes pending any of the operations numbered R1 to R12 (excluding</t>
  </si>
  <si>
    <t>temporary storage, pending collection, on the site where it is produced)</t>
  </si>
  <si>
    <r>
      <t>*</t>
    </r>
    <r>
      <rPr>
        <sz val="9.9"/>
        <color rgb="FF6D6E71"/>
        <rFont val="Arial"/>
        <family val="2"/>
      </rPr>
      <t> not considered recovery to a final product</t>
    </r>
  </si>
  <si>
    <t>Disposal Operations</t>
  </si>
  <si>
    <t>D1</t>
  </si>
  <si>
    <t>Deposit into or onto land, e.g. landfill</t>
  </si>
  <si>
    <t>D2 </t>
  </si>
  <si>
    <t>Land treatment, e.g. biodegradation of liquid or sludgy discards in soils</t>
  </si>
  <si>
    <t>D3</t>
  </si>
  <si>
    <t>Deep injection, e.g. injection of pumpable discards into wells, salt domes or naturally occurring repositories</t>
  </si>
  <si>
    <t>D4</t>
  </si>
  <si>
    <t>Surface impoundment, e.g. placement of liquid or sludgy discards into pits, ponds or lagoons</t>
  </si>
  <si>
    <t>D5 </t>
  </si>
  <si>
    <t>Specially engineered landfill, e.g. placement into lined discrete cells which are capped and isolated from one another and the environment</t>
  </si>
  <si>
    <t>D6 </t>
  </si>
  <si>
    <t>Release into a water body, except seas/oceans</t>
  </si>
  <si>
    <t>D7 </t>
  </si>
  <si>
    <t>Release into seas/oceans, including sea-bed insertion</t>
  </si>
  <si>
    <t>D8 </t>
  </si>
  <si>
    <t>Biological treatment resulting in final compounds or mixtures which are discarded by any of the operations numbered D1 to D12</t>
  </si>
  <si>
    <t>D9 </t>
  </si>
  <si>
    <t>Physico-chemical treatment resulting in final compounds or mixtures which are discarded by any of the operations numbered D1 to D12, e.g. evaporation, drying, calcination</t>
  </si>
  <si>
    <t>D10 </t>
  </si>
  <si>
    <t>Incineration on land</t>
  </si>
  <si>
    <t>D11 </t>
  </si>
  <si>
    <t>Incineration at sea</t>
  </si>
  <si>
    <t>D12</t>
  </si>
  <si>
    <t>Permanent storage, e.g. emplacement of containers in a mine</t>
  </si>
  <si>
    <t>D13 </t>
  </si>
  <si>
    <t>Blending or mixing prior to submission to any of the operations numbered D1 to D12</t>
  </si>
  <si>
    <t>D14</t>
  </si>
  <si>
    <t>Repackaging prior to submission to any of the operations numbered D1 to D13</t>
  </si>
  <si>
    <t>D15</t>
  </si>
  <si>
    <t>Storage pending any of the operations numbered D1 to D14 (excluding temporary storage, pending collection, on the site where it is produced)</t>
  </si>
  <si>
    <t>Recovery Operations</t>
  </si>
  <si>
    <t>20 03 01</t>
  </si>
  <si>
    <t>17 01 07</t>
  </si>
  <si>
    <t>20 01 01</t>
  </si>
  <si>
    <t>02 01 10</t>
  </si>
  <si>
    <t>17 04 06</t>
  </si>
  <si>
    <t>20 01 38</t>
  </si>
  <si>
    <t>20 01 40</t>
  </si>
  <si>
    <t>Fluorescent Tubes</t>
  </si>
  <si>
    <t>Battries</t>
  </si>
  <si>
    <t>units</t>
  </si>
  <si>
    <t>Year 2015</t>
  </si>
  <si>
    <t>Year 2016</t>
  </si>
  <si>
    <t>Paper</t>
  </si>
  <si>
    <t>Variance from Previous year</t>
  </si>
  <si>
    <t>Variance</t>
  </si>
  <si>
    <t>Current Years Performance</t>
  </si>
  <si>
    <t>Variance with Last Year</t>
  </si>
  <si>
    <t>KwH</t>
  </si>
  <si>
    <t>Asbestos</t>
  </si>
  <si>
    <t>Total Waste per tonne of product produced</t>
  </si>
  <si>
    <t>Food Waste per tonne of Product Produced</t>
  </si>
  <si>
    <t>Food Waste per tonne of product</t>
  </si>
  <si>
    <t>Food Waste / Ton of product produced</t>
  </si>
  <si>
    <t>Year 2017</t>
  </si>
  <si>
    <t>Mild Steel 11860 - Stainless Steel 1880 - Alloy 20 - Copper 80</t>
  </si>
  <si>
    <t>Kg</t>
  </si>
  <si>
    <t>Waste Total Less Food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</si>
</sst>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00"/>
    <numFmt numFmtId="165" formatCode="0.000"/>
    <numFmt numFmtId="166" formatCode="0.00000000000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rgb="FF6D6E71"/>
      <name val="Arial"/>
      <family val="2"/>
    </font>
    <font>
      <b/>
      <sz val="10"/>
      <color rgb="FF6D6E71"/>
      <name val="Arial"/>
      <family val="2"/>
    </font>
    <font>
      <sz val="9.9"/>
      <color rgb="FF6D6E71"/>
      <name val="Arial"/>
      <family val="2"/>
    </font>
    <font>
      <b/>
      <sz val="9.9"/>
      <color rgb="FF6D6E71"/>
      <name val="Arial"/>
      <family val="2"/>
    </font>
    <font>
      <b/>
      <sz val="14.3"/>
      <color rgb="FF5E5F63"/>
      <name val="Arial"/>
      <family val="2"/>
    </font>
    <font>
      <b/>
      <sz val="14"/>
      <color rgb="FF6D6E71"/>
      <name val="Arial"/>
      <family val="2"/>
    </font>
    <font>
      <b/>
      <u/>
      <sz val="14"/>
      <color rgb="FFFFFF00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u/>
      <sz val="22"/>
      <color rgb="FFFFFF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0"/>
      <color rgb="FF222222"/>
      <name val="Arial"/>
      <family val="2"/>
    </font>
    <font>
      <b/>
      <sz val="20"/>
      <color theme="5" tint="-0.249977111117893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3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0" fillId="2" borderId="0" xfId="0" applyFill="1" applyAlignment="1">
      <alignment horizontal="center"/>
    </xf>
    <xf numFmtId="164" fontId="2" fillId="0" borderId="0" xfId="0" applyNumberFormat="1" applyFont="1" applyAlignment="1">
      <alignment horizontal="center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2" fontId="2" fillId="0" borderId="1" xfId="0" applyNumberFormat="1" applyFont="1" applyBorder="1" applyAlignment="1">
      <alignment horizontal="center"/>
    </xf>
    <xf numFmtId="0" fontId="1" fillId="0" borderId="0" xfId="0" applyFont="1"/>
    <xf numFmtId="0" fontId="5" fillId="0" borderId="0" xfId="0" applyFont="1"/>
    <xf numFmtId="0" fontId="0" fillId="2" borderId="0" xfId="0" applyFill="1"/>
    <xf numFmtId="0" fontId="4" fillId="0" borderId="0" xfId="0" applyFont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vertical="top"/>
    </xf>
    <xf numFmtId="2" fontId="3" fillId="0" borderId="1" xfId="0" applyNumberFormat="1" applyFont="1" applyBorder="1" applyAlignment="1">
      <alignment horizontal="center"/>
    </xf>
    <xf numFmtId="2" fontId="7" fillId="0" borderId="1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Font="1"/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2" fontId="7" fillId="0" borderId="1" xfId="0" applyNumberFormat="1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0" fillId="3" borderId="0" xfId="0" applyFont="1" applyFill="1" applyAlignment="1">
      <alignment vertical="top" wrapText="1"/>
    </xf>
    <xf numFmtId="0" fontId="9" fillId="3" borderId="0" xfId="0" applyFont="1" applyFill="1" applyAlignment="1">
      <alignment vertical="top" wrapText="1"/>
    </xf>
    <xf numFmtId="0" fontId="10" fillId="3" borderId="0" xfId="0" applyFont="1" applyFill="1" applyAlignment="1">
      <alignment horizontal="left" vertical="top" wrapText="1"/>
    </xf>
    <xf numFmtId="0" fontId="0" fillId="0" borderId="0" xfId="0" applyAlignment="1">
      <alignment horizontal="left" vertical="center" wrapText="1"/>
    </xf>
    <xf numFmtId="0" fontId="15" fillId="4" borderId="0" xfId="0" applyFont="1" applyFill="1" applyAlignment="1">
      <alignment horizontal="right" vertical="center"/>
    </xf>
    <xf numFmtId="0" fontId="15" fillId="4" borderId="0" xfId="0" applyFont="1" applyFill="1" applyAlignment="1">
      <alignment horizontal="left" vertical="center"/>
    </xf>
    <xf numFmtId="0" fontId="15" fillId="4" borderId="0" xfId="0" applyFont="1" applyFill="1" applyAlignment="1">
      <alignment horizontal="center" vertical="center"/>
    </xf>
    <xf numFmtId="0" fontId="8" fillId="0" borderId="0" xfId="0" applyFont="1"/>
    <xf numFmtId="0" fontId="0" fillId="0" borderId="0" xfId="0" applyAlignment="1">
      <alignment horizontal="right"/>
    </xf>
    <xf numFmtId="165" fontId="2" fillId="0" borderId="1" xfId="0" applyNumberFormat="1" applyFont="1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0" xfId="0" applyBorder="1"/>
    <xf numFmtId="0" fontId="0" fillId="0" borderId="13" xfId="0" applyBorder="1"/>
    <xf numFmtId="0" fontId="4" fillId="6" borderId="7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6" borderId="7" xfId="0" applyFill="1" applyBorder="1"/>
    <xf numFmtId="0" fontId="0" fillId="6" borderId="8" xfId="0" applyFill="1" applyBorder="1"/>
    <xf numFmtId="0" fontId="0" fillId="0" borderId="0" xfId="0" applyBorder="1" applyAlignment="1">
      <alignment horizontal="center"/>
    </xf>
    <xf numFmtId="0" fontId="0" fillId="0" borderId="13" xfId="0" applyBorder="1" applyAlignment="1">
      <alignment horizontal="center"/>
    </xf>
    <xf numFmtId="0" fontId="7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4" fillId="6" borderId="7" xfId="0" applyFont="1" applyFill="1" applyBorder="1" applyAlignment="1">
      <alignment horizontal="center"/>
    </xf>
    <xf numFmtId="0" fontId="4" fillId="6" borderId="8" xfId="0" applyFont="1" applyFill="1" applyBorder="1" applyAlignment="1">
      <alignment horizontal="center"/>
    </xf>
    <xf numFmtId="0" fontId="16" fillId="6" borderId="7" xfId="0" applyFont="1" applyFill="1" applyBorder="1"/>
    <xf numFmtId="0" fontId="8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left" vertical="center"/>
    </xf>
    <xf numFmtId="0" fontId="1" fillId="2" borderId="0" xfId="0" applyFont="1" applyFill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8" fillId="0" borderId="13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/>
    </xf>
    <xf numFmtId="0" fontId="0" fillId="0" borderId="0" xfId="0" applyBorder="1" applyAlignment="1">
      <alignment horizontal="right" vertical="center"/>
    </xf>
    <xf numFmtId="2" fontId="20" fillId="5" borderId="1" xfId="0" applyNumberFormat="1" applyFont="1" applyFill="1" applyBorder="1" applyAlignment="1">
      <alignment horizontal="center" vertical="center"/>
    </xf>
    <xf numFmtId="0" fontId="20" fillId="5" borderId="1" xfId="0" applyFont="1" applyFill="1" applyBorder="1" applyAlignment="1">
      <alignment horizontal="center" vertical="center"/>
    </xf>
    <xf numFmtId="3" fontId="23" fillId="2" borderId="0" xfId="0" applyNumberFormat="1" applyFont="1" applyFill="1" applyAlignment="1">
      <alignment horizontal="center" vertical="center"/>
    </xf>
    <xf numFmtId="2" fontId="21" fillId="5" borderId="1" xfId="0" applyNumberFormat="1" applyFont="1" applyFill="1" applyBorder="1" applyAlignment="1">
      <alignment horizontal="center" vertical="center"/>
    </xf>
    <xf numFmtId="164" fontId="21" fillId="5" borderId="1" xfId="0" applyNumberFormat="1" applyFont="1" applyFill="1" applyBorder="1" applyAlignment="1">
      <alignment horizontal="center"/>
    </xf>
    <xf numFmtId="165" fontId="21" fillId="5" borderId="1" xfId="0" applyNumberFormat="1" applyFont="1" applyFill="1" applyBorder="1" applyAlignment="1">
      <alignment horizontal="center"/>
    </xf>
    <xf numFmtId="0" fontId="0" fillId="0" borderId="9" xfId="0" applyBorder="1" applyAlignment="1">
      <alignment horizontal="right" vertical="center"/>
    </xf>
    <xf numFmtId="0" fontId="3" fillId="0" borderId="9" xfId="0" applyFont="1" applyBorder="1" applyAlignment="1">
      <alignment horizontal="left"/>
    </xf>
    <xf numFmtId="0" fontId="3" fillId="0" borderId="0" xfId="0" applyFont="1" applyBorder="1" applyAlignment="1">
      <alignment horizontal="left" vertical="center"/>
    </xf>
    <xf numFmtId="0" fontId="3" fillId="0" borderId="10" xfId="0" applyFont="1" applyBorder="1" applyAlignment="1">
      <alignment vertical="center"/>
    </xf>
    <xf numFmtId="0" fontId="3" fillId="0" borderId="9" xfId="0" applyFont="1" applyBorder="1"/>
    <xf numFmtId="164" fontId="21" fillId="0" borderId="0" xfId="0" applyNumberFormat="1" applyFont="1" applyBorder="1" applyAlignment="1">
      <alignment horizontal="center"/>
    </xf>
    <xf numFmtId="0" fontId="22" fillId="0" borderId="0" xfId="0" applyFont="1" applyBorder="1"/>
    <xf numFmtId="166" fontId="17" fillId="0" borderId="0" xfId="0" applyNumberFormat="1" applyFont="1" applyBorder="1" applyAlignment="1">
      <alignment horizontal="center" vertical="center"/>
    </xf>
    <xf numFmtId="3" fontId="17" fillId="0" borderId="0" xfId="0" applyNumberFormat="1" applyFont="1" applyBorder="1" applyAlignment="1">
      <alignment horizontal="center"/>
    </xf>
    <xf numFmtId="165" fontId="21" fillId="5" borderId="1" xfId="0" applyNumberFormat="1" applyFont="1" applyFill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2" borderId="0" xfId="0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165" fontId="21" fillId="7" borderId="0" xfId="0" applyNumberFormat="1" applyFont="1" applyFill="1" applyBorder="1" applyAlignment="1">
      <alignment horizontal="center"/>
    </xf>
    <xf numFmtId="3" fontId="17" fillId="0" borderId="0" xfId="0" applyNumberFormat="1" applyFont="1" applyBorder="1" applyAlignment="1">
      <alignment horizontal="center" vertical="center"/>
    </xf>
    <xf numFmtId="2" fontId="1" fillId="0" borderId="0" xfId="0" applyNumberFormat="1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0" fontId="0" fillId="0" borderId="10" xfId="0" applyFont="1" applyBorder="1"/>
    <xf numFmtId="165" fontId="21" fillId="8" borderId="1" xfId="0" applyNumberFormat="1" applyFont="1" applyFill="1" applyBorder="1" applyAlignment="1">
      <alignment horizontal="center" vertical="center"/>
    </xf>
    <xf numFmtId="0" fontId="1" fillId="8" borderId="0" xfId="0" applyFont="1" applyFill="1" applyBorder="1" applyAlignment="1">
      <alignment horizontal="center" vertical="center"/>
    </xf>
    <xf numFmtId="3" fontId="1" fillId="8" borderId="0" xfId="0" applyNumberFormat="1" applyFont="1" applyFill="1" applyBorder="1" applyAlignment="1">
      <alignment horizontal="center" vertical="center"/>
    </xf>
    <xf numFmtId="2" fontId="21" fillId="9" borderId="1" xfId="0" applyNumberFormat="1" applyFont="1" applyFill="1" applyBorder="1" applyAlignment="1">
      <alignment horizontal="center" vertical="center"/>
    </xf>
    <xf numFmtId="165" fontId="21" fillId="9" borderId="1" xfId="0" applyNumberFormat="1" applyFont="1" applyFill="1" applyBorder="1" applyAlignment="1">
      <alignment horizontal="center" vertical="center"/>
    </xf>
    <xf numFmtId="2" fontId="1" fillId="2" borderId="0" xfId="0" applyNumberFormat="1" applyFont="1" applyFill="1" applyBorder="1" applyAlignment="1">
      <alignment horizontal="center" vertical="center"/>
    </xf>
    <xf numFmtId="2" fontId="0" fillId="2" borderId="0" xfId="0" applyNumberForma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3" fontId="20" fillId="5" borderId="1" xfId="0" applyNumberFormat="1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/>
    </xf>
    <xf numFmtId="164" fontId="2" fillId="0" borderId="3" xfId="0" applyNumberFormat="1" applyFont="1" applyBorder="1" applyAlignment="1">
      <alignment horizontal="center"/>
    </xf>
    <xf numFmtId="2" fontId="2" fillId="0" borderId="2" xfId="0" applyNumberFormat="1" applyFont="1" applyBorder="1" applyAlignment="1">
      <alignment horizontal="center"/>
    </xf>
    <xf numFmtId="2" fontId="2" fillId="0" borderId="3" xfId="0" applyNumberFormat="1" applyFont="1" applyBorder="1" applyAlignment="1">
      <alignment horizontal="center"/>
    </xf>
    <xf numFmtId="0" fontId="9" fillId="3" borderId="0" xfId="0" applyFont="1" applyFill="1" applyAlignment="1">
      <alignment horizontal="left" vertical="top" wrapText="1"/>
    </xf>
    <xf numFmtId="0" fontId="10" fillId="3" borderId="0" xfId="0" applyFont="1" applyFill="1" applyAlignment="1">
      <alignment horizontal="left" vertical="top" wrapText="1"/>
    </xf>
    <xf numFmtId="0" fontId="9" fillId="3" borderId="0" xfId="0" applyFont="1" applyFill="1" applyAlignment="1">
      <alignment horizontal="center" vertical="top" wrapText="1"/>
    </xf>
    <xf numFmtId="0" fontId="9" fillId="3" borderId="0" xfId="0" applyFont="1" applyFill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/>
    </xf>
    <xf numFmtId="0" fontId="12" fillId="0" borderId="0" xfId="0" applyFont="1" applyAlignment="1">
      <alignment horizontal="left" vertical="center" wrapText="1"/>
    </xf>
    <xf numFmtId="0" fontId="15" fillId="4" borderId="0" xfId="0" applyFont="1" applyFill="1" applyAlignment="1">
      <alignment horizontal="center" vertical="center"/>
    </xf>
    <xf numFmtId="0" fontId="19" fillId="4" borderId="0" xfId="0" applyFont="1" applyFill="1" applyAlignment="1">
      <alignment horizontal="center" vertical="center"/>
    </xf>
    <xf numFmtId="0" fontId="24" fillId="6" borderId="6" xfId="0" applyFont="1" applyFill="1" applyBorder="1" applyAlignment="1">
      <alignment horizontal="center"/>
    </xf>
    <xf numFmtId="0" fontId="24" fillId="6" borderId="7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0" xfId="0" applyBorder="1" applyAlignment="1">
      <alignment horizontal="center"/>
    </xf>
    <xf numFmtId="0" fontId="24" fillId="6" borderId="9" xfId="0" applyFont="1" applyFill="1" applyBorder="1" applyAlignment="1">
      <alignment horizontal="center"/>
    </xf>
    <xf numFmtId="0" fontId="24" fillId="6" borderId="0" xfId="0" applyFont="1" applyFill="1" applyBorder="1" applyAlignment="1">
      <alignment horizontal="center"/>
    </xf>
    <xf numFmtId="0" fontId="24" fillId="6" borderId="10" xfId="0" applyFont="1" applyFill="1" applyBorder="1" applyAlignment="1">
      <alignment horizontal="center"/>
    </xf>
    <xf numFmtId="0" fontId="16" fillId="6" borderId="7" xfId="0" applyFont="1" applyFill="1" applyBorder="1" applyAlignment="1">
      <alignment horizontal="center" vertical="center"/>
    </xf>
    <xf numFmtId="0" fontId="16" fillId="6" borderId="8" xfId="0" applyFont="1" applyFill="1" applyBorder="1" applyAlignment="1">
      <alignment horizontal="center" vertical="center"/>
    </xf>
    <xf numFmtId="0" fontId="24" fillId="6" borderId="6" xfId="0" applyFont="1" applyFill="1" applyBorder="1" applyAlignment="1">
      <alignment horizontal="center" vertical="top"/>
    </xf>
    <xf numFmtId="0" fontId="24" fillId="6" borderId="7" xfId="0" applyFont="1" applyFill="1" applyBorder="1" applyAlignment="1">
      <alignment horizontal="center" vertical="top"/>
    </xf>
    <xf numFmtId="0" fontId="24" fillId="6" borderId="6" xfId="0" applyFont="1" applyFill="1" applyBorder="1" applyAlignment="1">
      <alignment horizontal="center" vertical="center"/>
    </xf>
    <xf numFmtId="0" fontId="24" fillId="6" borderId="7" xfId="0" applyFont="1" applyFill="1" applyBorder="1" applyAlignment="1">
      <alignment horizontal="center" vertical="center"/>
    </xf>
    <xf numFmtId="0" fontId="24" fillId="6" borderId="8" xfId="0" applyFont="1" applyFill="1" applyBorder="1" applyAlignment="1">
      <alignment horizontal="center" vertical="center"/>
    </xf>
    <xf numFmtId="0" fontId="18" fillId="0" borderId="0" xfId="0" applyFont="1" applyBorder="1" applyAlignment="1">
      <alignment horizontal="center" wrapText="1"/>
    </xf>
    <xf numFmtId="0" fontId="18" fillId="0" borderId="10" xfId="0" applyFont="1" applyBorder="1" applyAlignment="1">
      <alignment horizontal="center" wrapText="1"/>
    </xf>
    <xf numFmtId="0" fontId="16" fillId="6" borderId="7" xfId="0" applyFont="1" applyFill="1" applyBorder="1" applyAlignment="1">
      <alignment horizontal="left" vertical="center"/>
    </xf>
    <xf numFmtId="0" fontId="16" fillId="6" borderId="8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Relationship Id="rId14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Q27"/>
  <sheetViews>
    <sheetView workbookViewId="0">
      <selection activeCell="L16" sqref="L16"/>
    </sheetView>
  </sheetViews>
  <sheetFormatPr defaultRowHeight="14.4" x14ac:dyDescent="0.3"/>
  <cols>
    <col min="2" max="2" width="12.33203125" customWidth="1"/>
    <col min="3" max="3" width="9.109375" style="1"/>
    <col min="4" max="4" width="6.33203125" customWidth="1"/>
    <col min="5" max="5" width="12" customWidth="1"/>
    <col min="7" max="7" width="9.6640625" customWidth="1"/>
    <col min="8" max="8" width="8.44140625" customWidth="1"/>
    <col min="9" max="9" width="8.33203125" style="1" customWidth="1"/>
    <col min="11" max="11" width="17.33203125" customWidth="1"/>
    <col min="12" max="12" width="11.109375" customWidth="1"/>
  </cols>
  <sheetData>
    <row r="1" spans="1:17" ht="31.5" customHeight="1" x14ac:dyDescent="0.3">
      <c r="A1" s="34" t="s">
        <v>10</v>
      </c>
      <c r="B1" s="35">
        <v>2013</v>
      </c>
    </row>
    <row r="2" spans="1:17" ht="18" x14ac:dyDescent="0.35">
      <c r="G2" s="14" t="s">
        <v>23</v>
      </c>
      <c r="L2" s="14" t="s">
        <v>15</v>
      </c>
    </row>
    <row r="3" spans="1:17" x14ac:dyDescent="0.3">
      <c r="G3" t="s">
        <v>2</v>
      </c>
      <c r="H3" t="s">
        <v>3</v>
      </c>
      <c r="I3" s="6">
        <v>22899.24</v>
      </c>
      <c r="J3" t="s">
        <v>5</v>
      </c>
      <c r="L3" t="s">
        <v>16</v>
      </c>
      <c r="M3" s="6"/>
      <c r="N3" t="s">
        <v>5</v>
      </c>
    </row>
    <row r="4" spans="1:17" ht="18.600000000000001" thickBot="1" x14ac:dyDescent="0.35">
      <c r="B4" s="18" t="s">
        <v>24</v>
      </c>
      <c r="G4" t="s">
        <v>2</v>
      </c>
      <c r="H4" t="s">
        <v>4</v>
      </c>
      <c r="I4" s="6">
        <v>2256.36</v>
      </c>
      <c r="J4" t="s">
        <v>5</v>
      </c>
      <c r="L4" t="s">
        <v>17</v>
      </c>
      <c r="M4" s="105">
        <v>375.99</v>
      </c>
      <c r="N4" t="s">
        <v>5</v>
      </c>
    </row>
    <row r="5" spans="1:17" ht="18.600000000000001" thickBot="1" x14ac:dyDescent="0.35">
      <c r="B5" t="s">
        <v>0</v>
      </c>
      <c r="C5" s="6">
        <v>100925</v>
      </c>
      <c r="D5" t="s">
        <v>1</v>
      </c>
      <c r="E5" s="20">
        <f>SUM(C5*1000)</f>
        <v>100925000</v>
      </c>
      <c r="H5" t="s">
        <v>11</v>
      </c>
      <c r="I5" s="16">
        <f>SUM(I3:I4)</f>
        <v>25155.600000000002</v>
      </c>
      <c r="J5" t="s">
        <v>5</v>
      </c>
      <c r="K5" s="27">
        <f>SUM(I5*1000)</f>
        <v>25155600.000000004</v>
      </c>
      <c r="L5" t="s">
        <v>19</v>
      </c>
      <c r="M5" s="106"/>
      <c r="N5" t="s">
        <v>5</v>
      </c>
    </row>
    <row r="6" spans="1:17" x14ac:dyDescent="0.3">
      <c r="B6" t="s">
        <v>6</v>
      </c>
      <c r="C6" s="6">
        <v>17600</v>
      </c>
      <c r="D6" t="s">
        <v>8</v>
      </c>
      <c r="L6" t="s">
        <v>18</v>
      </c>
      <c r="M6" s="6"/>
      <c r="N6" t="s">
        <v>5</v>
      </c>
    </row>
    <row r="7" spans="1:17" ht="15" thickBot="1" x14ac:dyDescent="0.35">
      <c r="B7" t="s">
        <v>7</v>
      </c>
      <c r="C7" s="6">
        <v>13200</v>
      </c>
      <c r="D7" t="s">
        <v>8</v>
      </c>
      <c r="L7" t="s">
        <v>20</v>
      </c>
      <c r="M7" s="6">
        <v>470</v>
      </c>
      <c r="N7" t="s">
        <v>5</v>
      </c>
    </row>
    <row r="8" spans="1:17" ht="16.2" thickBot="1" x14ac:dyDescent="0.35">
      <c r="B8" t="s">
        <v>9</v>
      </c>
      <c r="C8" s="8">
        <f>SUM(C6:C7)</f>
        <v>30800</v>
      </c>
      <c r="D8" t="s">
        <v>8</v>
      </c>
      <c r="L8" t="s">
        <v>21</v>
      </c>
      <c r="M8" s="6">
        <v>2899</v>
      </c>
      <c r="N8" t="s">
        <v>5</v>
      </c>
    </row>
    <row r="9" spans="1:17" ht="15" thickBot="1" x14ac:dyDescent="0.35">
      <c r="L9" t="s">
        <v>22</v>
      </c>
      <c r="M9" s="6"/>
      <c r="N9" t="s">
        <v>5</v>
      </c>
    </row>
    <row r="10" spans="1:17" ht="18.600000000000001" thickBot="1" x14ac:dyDescent="0.4">
      <c r="B10" t="s">
        <v>9</v>
      </c>
      <c r="C10" s="19">
        <f>SUM(C8/1000)</f>
        <v>30.8</v>
      </c>
      <c r="D10" t="s">
        <v>14</v>
      </c>
    </row>
    <row r="11" spans="1:17" ht="18.600000000000001" thickBot="1" x14ac:dyDescent="0.35">
      <c r="N11" t="s">
        <v>25</v>
      </c>
      <c r="P11" s="16">
        <f>SUM(M3:M9)</f>
        <v>3744.99</v>
      </c>
      <c r="Q11" t="s">
        <v>5</v>
      </c>
    </row>
    <row r="12" spans="1:17" ht="16.2" thickBot="1" x14ac:dyDescent="0.35">
      <c r="D12" t="s">
        <v>12</v>
      </c>
      <c r="H12" s="9">
        <f>SUM(C5/I5)</f>
        <v>4.0120291306905811</v>
      </c>
      <c r="I12" s="1" t="s">
        <v>1</v>
      </c>
      <c r="J12" s="21">
        <f>SUM(H12*1000)</f>
        <v>4012.029130690581</v>
      </c>
      <c r="K12" t="s">
        <v>27</v>
      </c>
      <c r="P12" s="1"/>
    </row>
    <row r="13" spans="1:17" ht="6" customHeight="1" thickBot="1" x14ac:dyDescent="0.35">
      <c r="H13" s="7"/>
    </row>
    <row r="14" spans="1:17" ht="16.2" thickBot="1" x14ac:dyDescent="0.35">
      <c r="D14" t="s">
        <v>13</v>
      </c>
      <c r="H14" s="9">
        <f>SUM(C10/I5)</f>
        <v>1.2243794622270984E-3</v>
      </c>
      <c r="I14" s="1" t="s">
        <v>14</v>
      </c>
    </row>
    <row r="15" spans="1:17" ht="6" customHeight="1" thickBot="1" x14ac:dyDescent="0.35"/>
    <row r="16" spans="1:17" ht="16.2" thickBot="1" x14ac:dyDescent="0.35">
      <c r="D16" t="s">
        <v>26</v>
      </c>
      <c r="H16" s="10">
        <f>SUM(P11/I5)</f>
        <v>0.14887301435863184</v>
      </c>
      <c r="I16" s="1" t="s">
        <v>5</v>
      </c>
    </row>
    <row r="17" spans="3:10" ht="6" customHeight="1" thickBot="1" x14ac:dyDescent="0.35"/>
    <row r="18" spans="3:10" ht="16.2" thickBot="1" x14ac:dyDescent="0.35">
      <c r="D18" t="s">
        <v>119</v>
      </c>
      <c r="H18" s="10">
        <f>SUM(M8/I5)</f>
        <v>0.11524272925312852</v>
      </c>
    </row>
    <row r="19" spans="3:10" ht="15" thickBot="1" x14ac:dyDescent="0.35"/>
    <row r="20" spans="3:10" ht="16.2" thickBot="1" x14ac:dyDescent="0.35">
      <c r="H20" s="107">
        <f>SUM(E5/K5)</f>
        <v>4.0120291306905811</v>
      </c>
      <c r="I20" s="108"/>
      <c r="J20" t="s">
        <v>34</v>
      </c>
    </row>
    <row r="21" spans="3:10" ht="16.2" thickBot="1" x14ac:dyDescent="0.35">
      <c r="H21" s="109">
        <f>SUM(H20*1000)</f>
        <v>4012.029130690581</v>
      </c>
      <c r="I21" s="110">
        <f t="shared" ref="I21" si="0">SUM(G21*1000)</f>
        <v>0</v>
      </c>
      <c r="J21" t="s">
        <v>35</v>
      </c>
    </row>
    <row r="22" spans="3:10" x14ac:dyDescent="0.3">
      <c r="C22" s="12" t="s">
        <v>30</v>
      </c>
    </row>
    <row r="23" spans="3:10" x14ac:dyDescent="0.3">
      <c r="C23" s="1" t="s">
        <v>1</v>
      </c>
      <c r="D23" s="1">
        <v>1</v>
      </c>
      <c r="E23" t="s">
        <v>28</v>
      </c>
      <c r="F23" s="23">
        <v>1000</v>
      </c>
    </row>
    <row r="24" spans="3:10" x14ac:dyDescent="0.3">
      <c r="C24" s="25" t="s">
        <v>31</v>
      </c>
    </row>
    <row r="25" spans="3:10" x14ac:dyDescent="0.3">
      <c r="C25" s="24" t="s">
        <v>29</v>
      </c>
    </row>
    <row r="26" spans="3:10" x14ac:dyDescent="0.3">
      <c r="C26" s="25" t="s">
        <v>33</v>
      </c>
      <c r="D26" s="26"/>
    </row>
    <row r="27" spans="3:10" x14ac:dyDescent="0.3">
      <c r="C27" s="2" t="s">
        <v>32</v>
      </c>
    </row>
  </sheetData>
  <mergeCells count="3">
    <mergeCell ref="M4:M5"/>
    <mergeCell ref="H20:I20"/>
    <mergeCell ref="H21:I2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AA38"/>
  <sheetViews>
    <sheetView topLeftCell="C1" workbookViewId="0">
      <selection activeCell="H19" sqref="H19"/>
    </sheetView>
  </sheetViews>
  <sheetFormatPr defaultRowHeight="14.4" x14ac:dyDescent="0.3"/>
  <cols>
    <col min="2" max="2" width="12.33203125" customWidth="1"/>
    <col min="3" max="3" width="9.109375" style="1"/>
    <col min="5" max="5" width="7.44140625" customWidth="1"/>
    <col min="7" max="7" width="9.6640625" customWidth="1"/>
    <col min="8" max="8" width="11.109375" customWidth="1"/>
    <col min="9" max="9" width="8.33203125" style="1" customWidth="1"/>
    <col min="11" max="11" width="8" customWidth="1"/>
    <col min="12" max="12" width="11.109375" customWidth="1"/>
    <col min="15" max="15" width="11.5546875" customWidth="1"/>
  </cols>
  <sheetData>
    <row r="1" spans="1:17" ht="32.25" customHeight="1" x14ac:dyDescent="0.35">
      <c r="A1" s="4" t="s">
        <v>10</v>
      </c>
      <c r="B1" s="5">
        <v>2014</v>
      </c>
      <c r="C1" s="36" t="s">
        <v>10</v>
      </c>
      <c r="D1" s="36">
        <v>2014</v>
      </c>
    </row>
    <row r="2" spans="1:17" ht="18" x14ac:dyDescent="0.35">
      <c r="G2" s="14" t="s">
        <v>23</v>
      </c>
      <c r="L2" s="14" t="s">
        <v>15</v>
      </c>
      <c r="O2" s="28" t="s">
        <v>37</v>
      </c>
    </row>
    <row r="3" spans="1:17" x14ac:dyDescent="0.3">
      <c r="G3" t="s">
        <v>2</v>
      </c>
      <c r="H3" t="s">
        <v>3</v>
      </c>
      <c r="I3" s="6">
        <v>25337</v>
      </c>
      <c r="J3" t="s">
        <v>5</v>
      </c>
      <c r="L3" t="s">
        <v>16</v>
      </c>
      <c r="M3" s="13"/>
      <c r="N3" t="s">
        <v>5</v>
      </c>
      <c r="O3" s="29"/>
    </row>
    <row r="4" spans="1:17" ht="18.600000000000001" thickBot="1" x14ac:dyDescent="0.35">
      <c r="B4" s="18" t="s">
        <v>24</v>
      </c>
      <c r="G4" t="s">
        <v>2</v>
      </c>
      <c r="H4" t="s">
        <v>4</v>
      </c>
      <c r="I4" s="6">
        <v>1920</v>
      </c>
      <c r="J4" t="s">
        <v>5</v>
      </c>
      <c r="L4" t="s">
        <v>17</v>
      </c>
      <c r="M4" s="105">
        <v>422</v>
      </c>
      <c r="N4" t="s">
        <v>5</v>
      </c>
      <c r="O4" s="29"/>
    </row>
    <row r="5" spans="1:17" ht="16.2" thickBot="1" x14ac:dyDescent="0.35">
      <c r="B5" t="s">
        <v>0</v>
      </c>
      <c r="C5" s="6">
        <v>89648</v>
      </c>
      <c r="D5" t="s">
        <v>1</v>
      </c>
      <c r="H5" t="s">
        <v>11</v>
      </c>
      <c r="I5" s="17">
        <f>SUM(I3:I4)</f>
        <v>27257</v>
      </c>
      <c r="J5" t="s">
        <v>5</v>
      </c>
      <c r="K5" s="1"/>
      <c r="L5" t="s">
        <v>19</v>
      </c>
      <c r="M5" s="106"/>
      <c r="N5" t="s">
        <v>5</v>
      </c>
      <c r="O5" s="29"/>
    </row>
    <row r="6" spans="1:17" x14ac:dyDescent="0.3">
      <c r="B6" t="s">
        <v>6</v>
      </c>
      <c r="C6" s="6">
        <v>12680</v>
      </c>
      <c r="D6" t="s">
        <v>8</v>
      </c>
      <c r="L6" t="s">
        <v>18</v>
      </c>
      <c r="M6" s="13"/>
      <c r="N6" t="s">
        <v>5</v>
      </c>
      <c r="O6" s="29"/>
    </row>
    <row r="7" spans="1:17" ht="15" thickBot="1" x14ac:dyDescent="0.35">
      <c r="B7" t="s">
        <v>7</v>
      </c>
      <c r="C7" s="6">
        <v>16810</v>
      </c>
      <c r="D7" t="s">
        <v>8</v>
      </c>
      <c r="L7" t="s">
        <v>20</v>
      </c>
      <c r="M7" s="6">
        <v>458</v>
      </c>
      <c r="N7" t="s">
        <v>5</v>
      </c>
      <c r="O7" s="29"/>
    </row>
    <row r="8" spans="1:17" ht="18.600000000000001" thickBot="1" x14ac:dyDescent="0.4">
      <c r="B8" t="s">
        <v>9</v>
      </c>
      <c r="C8" s="15">
        <f>SUM(C6:C7)</f>
        <v>29490</v>
      </c>
      <c r="D8" t="s">
        <v>8</v>
      </c>
      <c r="L8" t="s">
        <v>21</v>
      </c>
      <c r="M8" s="6">
        <v>3151</v>
      </c>
      <c r="N8" t="s">
        <v>5</v>
      </c>
      <c r="O8" s="29" t="s">
        <v>36</v>
      </c>
    </row>
    <row r="9" spans="1:17" ht="15" thickBot="1" x14ac:dyDescent="0.35">
      <c r="L9" t="s">
        <v>22</v>
      </c>
      <c r="M9" s="6">
        <v>18</v>
      </c>
      <c r="N9" t="s">
        <v>5</v>
      </c>
      <c r="O9" s="29"/>
    </row>
    <row r="10" spans="1:17" ht="18.600000000000001" thickBot="1" x14ac:dyDescent="0.4">
      <c r="B10" t="s">
        <v>9</v>
      </c>
      <c r="C10" s="19">
        <f>SUM(C8/1000)</f>
        <v>29.49</v>
      </c>
      <c r="D10" t="s">
        <v>14</v>
      </c>
    </row>
    <row r="11" spans="1:17" ht="18.600000000000001" thickBot="1" x14ac:dyDescent="0.35">
      <c r="N11" t="s">
        <v>25</v>
      </c>
      <c r="P11" s="16">
        <f>SUM(M3:M9)</f>
        <v>4049</v>
      </c>
      <c r="Q11" t="s">
        <v>5</v>
      </c>
    </row>
    <row r="12" spans="1:17" ht="16.2" thickBot="1" x14ac:dyDescent="0.35">
      <c r="D12" t="s">
        <v>12</v>
      </c>
      <c r="H12" s="9">
        <f>SUM(C5/I5)</f>
        <v>3.2889899842242358</v>
      </c>
      <c r="I12" s="1" t="s">
        <v>1</v>
      </c>
      <c r="J12" s="21">
        <f>SUM(H12*1000)</f>
        <v>3288.9899842242357</v>
      </c>
      <c r="K12" t="s">
        <v>27</v>
      </c>
      <c r="P12" s="1"/>
    </row>
    <row r="13" spans="1:17" ht="6" customHeight="1" thickBot="1" x14ac:dyDescent="0.35">
      <c r="H13" s="7"/>
    </row>
    <row r="14" spans="1:17" ht="16.2" thickBot="1" x14ac:dyDescent="0.35">
      <c r="D14" t="s">
        <v>13</v>
      </c>
      <c r="H14" s="9">
        <f>SUM(C10/I5)</f>
        <v>1.0819239094544521E-3</v>
      </c>
      <c r="I14" s="1" t="s">
        <v>14</v>
      </c>
    </row>
    <row r="15" spans="1:17" ht="6" customHeight="1" thickBot="1" x14ac:dyDescent="0.35"/>
    <row r="16" spans="1:17" ht="16.2" thickBot="1" x14ac:dyDescent="0.35">
      <c r="D16" t="s">
        <v>26</v>
      </c>
      <c r="H16" s="10">
        <f>SUM(P11/I5)</f>
        <v>0.14854899658803244</v>
      </c>
      <c r="I16" s="1" t="s">
        <v>5</v>
      </c>
    </row>
    <row r="17" spans="4:27" ht="6.75" customHeight="1" thickBot="1" x14ac:dyDescent="0.35"/>
    <row r="18" spans="4:27" ht="16.2" thickBot="1" x14ac:dyDescent="0.35">
      <c r="D18" t="s">
        <v>120</v>
      </c>
      <c r="H18" s="10">
        <f>SUM(M8/I5)</f>
        <v>0.11560333125435668</v>
      </c>
    </row>
    <row r="21" spans="4:27" ht="17.399999999999999" x14ac:dyDescent="0.3">
      <c r="I21" s="116" t="s">
        <v>97</v>
      </c>
      <c r="J21" s="116"/>
      <c r="K21" s="116"/>
      <c r="L21" s="116"/>
      <c r="M21" s="116"/>
    </row>
    <row r="23" spans="4:27" ht="30.75" customHeight="1" x14ac:dyDescent="0.3">
      <c r="I23" s="32" t="s">
        <v>38</v>
      </c>
      <c r="J23" s="111" t="s">
        <v>39</v>
      </c>
      <c r="K23" s="111"/>
      <c r="L23" s="111"/>
      <c r="M23" s="111"/>
      <c r="N23" s="2"/>
      <c r="O23" s="2"/>
      <c r="P23" s="2"/>
      <c r="Q23" s="115" t="s">
        <v>66</v>
      </c>
      <c r="R23" s="115"/>
      <c r="S23" s="115"/>
      <c r="T23" s="115"/>
    </row>
    <row r="24" spans="4:27" ht="17.25" customHeight="1" x14ac:dyDescent="0.3">
      <c r="I24" s="32" t="s">
        <v>40</v>
      </c>
      <c r="J24" s="111" t="s">
        <v>41</v>
      </c>
      <c r="K24" s="111"/>
      <c r="L24" s="111"/>
      <c r="M24" s="111"/>
      <c r="N24" s="2"/>
      <c r="O24" s="2"/>
      <c r="P24" s="2"/>
      <c r="Q24" s="30" t="s">
        <v>67</v>
      </c>
      <c r="R24" s="31" t="s">
        <v>68</v>
      </c>
    </row>
    <row r="25" spans="4:27" ht="30.75" customHeight="1" x14ac:dyDescent="0.3">
      <c r="I25" s="32" t="s">
        <v>42</v>
      </c>
      <c r="J25" s="113" t="s">
        <v>43</v>
      </c>
      <c r="K25" s="113"/>
      <c r="L25" s="113"/>
      <c r="M25" s="113"/>
      <c r="N25" s="113"/>
      <c r="O25" s="113"/>
      <c r="P25" s="113"/>
      <c r="Q25" s="30" t="s">
        <v>69</v>
      </c>
      <c r="R25" s="111" t="s">
        <v>70</v>
      </c>
      <c r="S25" s="111"/>
      <c r="T25" s="111"/>
      <c r="U25" s="111"/>
      <c r="V25" s="111"/>
      <c r="W25" s="111"/>
      <c r="X25" s="111"/>
      <c r="Y25" s="111"/>
    </row>
    <row r="26" spans="4:27" ht="18.75" customHeight="1" x14ac:dyDescent="0.3">
      <c r="I26" s="32" t="s">
        <v>44</v>
      </c>
      <c r="J26" s="111" t="s">
        <v>45</v>
      </c>
      <c r="K26" s="111"/>
      <c r="L26" s="111"/>
      <c r="M26" s="111"/>
      <c r="N26" s="111"/>
      <c r="O26" s="2"/>
      <c r="P26" s="2"/>
      <c r="Q26" s="30" t="s">
        <v>71</v>
      </c>
      <c r="R26" s="113" t="s">
        <v>72</v>
      </c>
      <c r="S26" s="113"/>
      <c r="T26" s="113"/>
      <c r="U26" s="113"/>
      <c r="V26" s="113"/>
      <c r="W26" s="113"/>
      <c r="X26" s="113"/>
      <c r="Y26" s="113"/>
      <c r="Z26" s="113"/>
      <c r="AA26" s="113"/>
    </row>
    <row r="27" spans="4:27" ht="20.25" customHeight="1" x14ac:dyDescent="0.3">
      <c r="I27" s="32" t="s">
        <v>46</v>
      </c>
      <c r="J27" s="111" t="s">
        <v>47</v>
      </c>
      <c r="K27" s="111"/>
      <c r="L27" s="111"/>
      <c r="M27" s="111"/>
      <c r="N27" s="111"/>
      <c r="O27" s="2"/>
      <c r="P27" s="2"/>
      <c r="Q27" s="30" t="s">
        <v>73</v>
      </c>
      <c r="R27" s="111" t="s">
        <v>74</v>
      </c>
      <c r="S27" s="111"/>
      <c r="T27" s="111"/>
      <c r="U27" s="111"/>
      <c r="V27" s="111"/>
      <c r="W27" s="111"/>
      <c r="X27" s="111"/>
      <c r="Y27" s="111"/>
      <c r="Z27" s="111"/>
      <c r="AA27" s="111"/>
    </row>
    <row r="28" spans="4:27" ht="16.5" customHeight="1" x14ac:dyDescent="0.3">
      <c r="I28" s="32" t="s">
        <v>48</v>
      </c>
      <c r="J28" s="111" t="s">
        <v>49</v>
      </c>
      <c r="K28" s="111"/>
      <c r="L28" s="111"/>
      <c r="M28" s="111"/>
      <c r="N28" s="111"/>
      <c r="O28" s="2"/>
      <c r="P28" s="2"/>
      <c r="Q28" s="30" t="s">
        <v>75</v>
      </c>
      <c r="R28" s="113" t="s">
        <v>76</v>
      </c>
      <c r="S28" s="113"/>
      <c r="T28" s="113"/>
      <c r="U28" s="113"/>
      <c r="V28" s="113"/>
      <c r="W28" s="113"/>
      <c r="X28" s="113"/>
      <c r="Y28" s="113"/>
      <c r="Z28" s="113"/>
      <c r="AA28" s="113"/>
    </row>
    <row r="29" spans="4:27" ht="30.75" customHeight="1" x14ac:dyDescent="0.3">
      <c r="I29" s="32" t="s">
        <v>50</v>
      </c>
      <c r="J29" s="111" t="s">
        <v>51</v>
      </c>
      <c r="K29" s="111"/>
      <c r="L29" s="111"/>
      <c r="M29" s="111"/>
      <c r="N29" s="111"/>
      <c r="O29" s="2"/>
      <c r="P29" s="2"/>
      <c r="Q29" s="30" t="s">
        <v>77</v>
      </c>
      <c r="R29" s="111" t="s">
        <v>78</v>
      </c>
      <c r="S29" s="111"/>
      <c r="T29" s="111"/>
      <c r="U29" s="111"/>
      <c r="V29" s="111"/>
      <c r="W29" s="111"/>
      <c r="X29" s="111"/>
      <c r="Y29" s="111"/>
      <c r="Z29" s="111"/>
      <c r="AA29" s="111"/>
    </row>
    <row r="30" spans="4:27" ht="30.75" customHeight="1" x14ac:dyDescent="0.3">
      <c r="I30" s="32" t="s">
        <v>52</v>
      </c>
      <c r="J30" s="111" t="s">
        <v>53</v>
      </c>
      <c r="K30" s="111"/>
      <c r="L30" s="111"/>
      <c r="M30" s="111"/>
      <c r="N30" s="111"/>
      <c r="O30" s="111"/>
      <c r="P30" s="2"/>
      <c r="Q30" s="30" t="s">
        <v>79</v>
      </c>
      <c r="R30" s="111" t="s">
        <v>80</v>
      </c>
      <c r="S30" s="111"/>
      <c r="T30" s="111"/>
      <c r="U30" s="111"/>
      <c r="V30" s="111"/>
      <c r="W30" s="111"/>
      <c r="X30" s="111"/>
      <c r="Y30" s="111"/>
      <c r="Z30" s="111"/>
      <c r="AA30" s="111"/>
    </row>
    <row r="31" spans="4:27" ht="30.75" customHeight="1" x14ac:dyDescent="0.3">
      <c r="I31" s="32" t="s">
        <v>54</v>
      </c>
      <c r="J31" s="111" t="s">
        <v>55</v>
      </c>
      <c r="K31" s="111"/>
      <c r="L31" s="111"/>
      <c r="M31" s="111"/>
      <c r="N31" s="111"/>
      <c r="O31" s="111"/>
      <c r="P31" s="2"/>
      <c r="Q31" s="30" t="s">
        <v>81</v>
      </c>
      <c r="R31" s="111" t="s">
        <v>82</v>
      </c>
      <c r="S31" s="111"/>
      <c r="T31" s="111"/>
      <c r="U31" s="111"/>
      <c r="V31" s="111"/>
      <c r="W31" s="111"/>
      <c r="X31" s="111"/>
      <c r="Y31" s="111"/>
      <c r="Z31" s="111"/>
      <c r="AA31" s="111"/>
    </row>
    <row r="32" spans="4:27" ht="30.75" customHeight="1" x14ac:dyDescent="0.3">
      <c r="I32" s="32" t="s">
        <v>56</v>
      </c>
      <c r="J32" s="111" t="s">
        <v>57</v>
      </c>
      <c r="K32" s="111"/>
      <c r="L32" s="111"/>
      <c r="M32" s="111"/>
      <c r="N32" s="111"/>
      <c r="O32" s="111"/>
      <c r="P32" s="2"/>
      <c r="Q32" s="30" t="s">
        <v>83</v>
      </c>
      <c r="R32" s="111" t="s">
        <v>84</v>
      </c>
      <c r="S32" s="111"/>
      <c r="T32" s="111"/>
      <c r="U32" s="111"/>
      <c r="V32" s="111"/>
      <c r="W32" s="111"/>
      <c r="X32" s="111"/>
      <c r="Y32" s="111"/>
      <c r="Z32" s="111"/>
      <c r="AA32" s="111"/>
    </row>
    <row r="33" spans="9:27" ht="30.75" customHeight="1" x14ac:dyDescent="0.3">
      <c r="I33" s="32" t="s">
        <v>58</v>
      </c>
      <c r="J33" s="111" t="s">
        <v>59</v>
      </c>
      <c r="K33" s="111"/>
      <c r="L33" s="111"/>
      <c r="M33" s="111"/>
      <c r="N33" s="111"/>
      <c r="O33" s="111"/>
      <c r="P33" s="111"/>
      <c r="Q33" s="30" t="s">
        <v>85</v>
      </c>
      <c r="R33" s="111" t="s">
        <v>86</v>
      </c>
      <c r="S33" s="111"/>
      <c r="T33" s="111"/>
      <c r="U33" s="111"/>
      <c r="V33" s="111"/>
      <c r="W33" s="111"/>
      <c r="X33" s="111"/>
      <c r="Y33" s="111"/>
      <c r="Z33" s="111"/>
      <c r="AA33" s="111"/>
    </row>
    <row r="34" spans="9:27" ht="30.75" customHeight="1" x14ac:dyDescent="0.3">
      <c r="I34" s="32" t="s">
        <v>60</v>
      </c>
      <c r="J34" s="111" t="s">
        <v>61</v>
      </c>
      <c r="K34" s="111"/>
      <c r="L34" s="111"/>
      <c r="M34" s="111"/>
      <c r="N34" s="111"/>
      <c r="O34" s="111"/>
      <c r="P34" s="111"/>
      <c r="Q34" s="30" t="s">
        <v>87</v>
      </c>
      <c r="R34" s="111" t="s">
        <v>88</v>
      </c>
      <c r="S34" s="111"/>
      <c r="T34" s="111"/>
      <c r="U34" s="111"/>
      <c r="V34" s="111"/>
      <c r="W34" s="111"/>
      <c r="X34" s="111"/>
      <c r="Y34" s="111"/>
      <c r="Z34" s="111"/>
      <c r="AA34" s="111"/>
    </row>
    <row r="35" spans="9:27" ht="30.75" customHeight="1" x14ac:dyDescent="0.3">
      <c r="I35" s="112" t="s">
        <v>62</v>
      </c>
      <c r="J35" s="111" t="s">
        <v>63</v>
      </c>
      <c r="K35" s="111"/>
      <c r="L35" s="111"/>
      <c r="M35" s="111"/>
      <c r="N35" s="111"/>
      <c r="O35" s="111"/>
      <c r="P35" s="2"/>
      <c r="Q35" s="30" t="s">
        <v>89</v>
      </c>
      <c r="R35" s="111" t="s">
        <v>90</v>
      </c>
      <c r="S35" s="111"/>
      <c r="T35" s="111"/>
      <c r="U35" s="111"/>
      <c r="V35" s="111"/>
      <c r="W35" s="111"/>
      <c r="X35" s="111"/>
      <c r="Y35" s="111"/>
      <c r="Z35" s="111"/>
    </row>
    <row r="36" spans="9:27" ht="30.75" customHeight="1" x14ac:dyDescent="0.3">
      <c r="I36" s="112"/>
      <c r="J36" s="111" t="s">
        <v>64</v>
      </c>
      <c r="K36" s="111"/>
      <c r="L36" s="111"/>
      <c r="M36" s="111"/>
      <c r="N36" s="111"/>
      <c r="O36" s="111"/>
      <c r="P36" s="2"/>
      <c r="Q36" s="30" t="s">
        <v>91</v>
      </c>
      <c r="R36" s="111" t="s">
        <v>92</v>
      </c>
      <c r="S36" s="111"/>
      <c r="T36" s="111"/>
      <c r="U36" s="111"/>
      <c r="V36" s="111"/>
      <c r="W36" s="111"/>
      <c r="X36" s="111"/>
      <c r="Y36" s="111"/>
      <c r="Z36" s="111"/>
    </row>
    <row r="37" spans="9:27" ht="30.75" customHeight="1" x14ac:dyDescent="0.3">
      <c r="I37" s="33"/>
      <c r="J37" s="2"/>
      <c r="K37" s="2"/>
      <c r="L37" s="2"/>
      <c r="M37" s="2"/>
      <c r="N37" s="2"/>
      <c r="O37" s="2"/>
      <c r="P37" s="2"/>
      <c r="Q37" s="30" t="s">
        <v>93</v>
      </c>
      <c r="R37" s="114" t="s">
        <v>94</v>
      </c>
      <c r="S37" s="114"/>
      <c r="T37" s="114"/>
      <c r="U37" s="114"/>
      <c r="V37" s="114"/>
      <c r="W37" s="114"/>
      <c r="X37" s="114"/>
      <c r="Y37" s="114"/>
    </row>
    <row r="38" spans="9:27" ht="30.75" customHeight="1" x14ac:dyDescent="0.3">
      <c r="I38" s="117" t="s">
        <v>65</v>
      </c>
      <c r="J38" s="117"/>
      <c r="K38" s="117"/>
      <c r="L38" s="117"/>
      <c r="M38" s="117"/>
      <c r="N38" s="117"/>
      <c r="O38" s="117"/>
      <c r="P38" s="2"/>
      <c r="Q38" s="30" t="s">
        <v>95</v>
      </c>
      <c r="R38" s="114" t="s">
        <v>96</v>
      </c>
      <c r="S38" s="114"/>
      <c r="T38" s="114"/>
      <c r="U38" s="114"/>
      <c r="V38" s="114"/>
      <c r="W38" s="114"/>
      <c r="X38" s="114"/>
      <c r="Y38" s="114"/>
      <c r="Z38" s="114"/>
    </row>
  </sheetData>
  <mergeCells count="33">
    <mergeCell ref="R36:Z36"/>
    <mergeCell ref="R37:Y37"/>
    <mergeCell ref="R38:Z38"/>
    <mergeCell ref="Q23:T23"/>
    <mergeCell ref="I21:M21"/>
    <mergeCell ref="R30:AA30"/>
    <mergeCell ref="R31:AA31"/>
    <mergeCell ref="R32:AA32"/>
    <mergeCell ref="R33:AA33"/>
    <mergeCell ref="R34:AA34"/>
    <mergeCell ref="R35:Z35"/>
    <mergeCell ref="I38:O38"/>
    <mergeCell ref="J25:P25"/>
    <mergeCell ref="R25:Y25"/>
    <mergeCell ref="R26:AA26"/>
    <mergeCell ref="R27:AA27"/>
    <mergeCell ref="R28:AA28"/>
    <mergeCell ref="R29:AA29"/>
    <mergeCell ref="J31:O31"/>
    <mergeCell ref="J32:O32"/>
    <mergeCell ref="J33:P33"/>
    <mergeCell ref="J34:P34"/>
    <mergeCell ref="J35:O35"/>
    <mergeCell ref="J36:O36"/>
    <mergeCell ref="M4:M5"/>
    <mergeCell ref="I35:I36"/>
    <mergeCell ref="J23:M23"/>
    <mergeCell ref="J24:M24"/>
    <mergeCell ref="J26:N26"/>
    <mergeCell ref="J27:N27"/>
    <mergeCell ref="J28:N28"/>
    <mergeCell ref="J29:N29"/>
    <mergeCell ref="J30:O30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249977111117893"/>
  </sheetPr>
  <dimension ref="A1:Q21"/>
  <sheetViews>
    <sheetView workbookViewId="0">
      <selection activeCell="J21" sqref="J21"/>
    </sheetView>
  </sheetViews>
  <sheetFormatPr defaultRowHeight="14.4" x14ac:dyDescent="0.3"/>
  <cols>
    <col min="1" max="1" width="6.109375" customWidth="1"/>
    <col min="2" max="2" width="12.33203125" customWidth="1"/>
    <col min="3" max="3" width="9.109375" style="1"/>
    <col min="4" max="4" width="6.33203125" customWidth="1"/>
    <col min="5" max="5" width="2.6640625" customWidth="1"/>
    <col min="6" max="6" width="3.33203125" customWidth="1"/>
    <col min="7" max="7" width="22.88671875" customWidth="1"/>
    <col min="8" max="8" width="8.44140625" customWidth="1"/>
    <col min="9" max="9" width="8.33203125" style="1" customWidth="1"/>
    <col min="11" max="11" width="5.5546875" customWidth="1"/>
    <col min="12" max="12" width="16.44140625" customWidth="1"/>
    <col min="15" max="15" width="13.44140625" customWidth="1"/>
  </cols>
  <sheetData>
    <row r="1" spans="1:17" ht="33" customHeight="1" x14ac:dyDescent="0.3">
      <c r="A1" s="118" t="s">
        <v>108</v>
      </c>
      <c r="B1" s="118"/>
    </row>
    <row r="2" spans="1:17" ht="18" x14ac:dyDescent="0.35">
      <c r="G2" s="14" t="s">
        <v>23</v>
      </c>
      <c r="L2" s="14" t="s">
        <v>15</v>
      </c>
      <c r="O2" s="28" t="s">
        <v>37</v>
      </c>
    </row>
    <row r="3" spans="1:17" x14ac:dyDescent="0.3">
      <c r="G3" s="38" t="s">
        <v>2</v>
      </c>
      <c r="H3" t="s">
        <v>3</v>
      </c>
      <c r="I3" s="6">
        <v>24949</v>
      </c>
      <c r="J3" t="s">
        <v>5</v>
      </c>
      <c r="L3" t="s">
        <v>16</v>
      </c>
      <c r="M3" s="6">
        <v>12.48</v>
      </c>
      <c r="N3" t="s">
        <v>5</v>
      </c>
      <c r="O3" s="29" t="s">
        <v>103</v>
      </c>
    </row>
    <row r="4" spans="1:17" ht="18.600000000000001" thickBot="1" x14ac:dyDescent="0.35">
      <c r="B4" s="18" t="s">
        <v>24</v>
      </c>
      <c r="G4" s="38" t="s">
        <v>2</v>
      </c>
      <c r="H4" t="s">
        <v>4</v>
      </c>
      <c r="I4" s="6">
        <v>2235</v>
      </c>
      <c r="J4" t="s">
        <v>5</v>
      </c>
      <c r="L4" t="s">
        <v>17</v>
      </c>
      <c r="M4" s="6">
        <v>26.52</v>
      </c>
      <c r="N4" t="s">
        <v>5</v>
      </c>
      <c r="O4" s="29" t="s">
        <v>101</v>
      </c>
      <c r="P4" s="3" t="s">
        <v>102</v>
      </c>
    </row>
    <row r="5" spans="1:17" ht="16.2" thickBot="1" x14ac:dyDescent="0.35">
      <c r="B5" t="s">
        <v>0</v>
      </c>
      <c r="C5" s="6">
        <v>87149</v>
      </c>
      <c r="D5" t="s">
        <v>1</v>
      </c>
      <c r="H5" t="s">
        <v>11</v>
      </c>
      <c r="I5" s="17">
        <f>SUM(I3:I4)</f>
        <v>27184</v>
      </c>
      <c r="J5" t="s">
        <v>5</v>
      </c>
      <c r="L5" t="s">
        <v>19</v>
      </c>
      <c r="M5" s="6">
        <v>397.11</v>
      </c>
      <c r="N5" t="s">
        <v>5</v>
      </c>
      <c r="O5" s="29" t="s">
        <v>100</v>
      </c>
    </row>
    <row r="6" spans="1:17" x14ac:dyDescent="0.3">
      <c r="B6" t="s">
        <v>6</v>
      </c>
      <c r="C6" s="6">
        <v>17051.128000000001</v>
      </c>
      <c r="D6" t="s">
        <v>8</v>
      </c>
      <c r="L6" t="s">
        <v>18</v>
      </c>
      <c r="M6" s="6">
        <v>69.56</v>
      </c>
      <c r="N6" t="s">
        <v>5</v>
      </c>
      <c r="O6" s="29" t="s">
        <v>99</v>
      </c>
    </row>
    <row r="7" spans="1:17" ht="15" thickBot="1" x14ac:dyDescent="0.35">
      <c r="B7" t="s">
        <v>7</v>
      </c>
      <c r="C7" s="6">
        <v>12131.931</v>
      </c>
      <c r="D7" t="s">
        <v>8</v>
      </c>
      <c r="L7" t="s">
        <v>20</v>
      </c>
      <c r="M7" s="6">
        <v>442.16</v>
      </c>
      <c r="N7" t="s">
        <v>5</v>
      </c>
      <c r="O7" s="29" t="s">
        <v>98</v>
      </c>
    </row>
    <row r="8" spans="1:17" ht="18.600000000000001" thickBot="1" x14ac:dyDescent="0.4">
      <c r="B8" t="s">
        <v>9</v>
      </c>
      <c r="C8" s="15">
        <f>SUM(C6:C7)</f>
        <v>29183.059000000001</v>
      </c>
      <c r="D8" t="s">
        <v>8</v>
      </c>
      <c r="L8" t="s">
        <v>21</v>
      </c>
      <c r="M8" s="6">
        <v>5765.55</v>
      </c>
      <c r="N8" t="s">
        <v>5</v>
      </c>
      <c r="O8" s="29" t="s">
        <v>36</v>
      </c>
    </row>
    <row r="9" spans="1:17" ht="18.600000000000001" thickBot="1" x14ac:dyDescent="0.4">
      <c r="C9" s="22"/>
      <c r="L9" t="s">
        <v>22</v>
      </c>
      <c r="M9" s="6">
        <v>12460</v>
      </c>
      <c r="N9" t="s">
        <v>5</v>
      </c>
      <c r="O9" s="29" t="s">
        <v>101</v>
      </c>
      <c r="P9" s="11" t="s">
        <v>104</v>
      </c>
    </row>
    <row r="10" spans="1:17" ht="18.600000000000001" thickBot="1" x14ac:dyDescent="0.4">
      <c r="B10" t="s">
        <v>9</v>
      </c>
      <c r="C10" s="19">
        <f>SUM(C8/1000)</f>
        <v>29.183059</v>
      </c>
      <c r="D10" t="s">
        <v>14</v>
      </c>
      <c r="L10" t="s">
        <v>105</v>
      </c>
      <c r="M10" s="6">
        <v>72</v>
      </c>
      <c r="N10" s="2" t="s">
        <v>107</v>
      </c>
      <c r="O10" s="29"/>
      <c r="P10" s="11"/>
    </row>
    <row r="11" spans="1:17" ht="18" x14ac:dyDescent="0.35">
      <c r="C11" s="22"/>
      <c r="L11" t="s">
        <v>106</v>
      </c>
      <c r="M11" s="6">
        <v>520</v>
      </c>
      <c r="N11" t="s">
        <v>107</v>
      </c>
      <c r="O11" s="29"/>
      <c r="P11" s="11"/>
    </row>
    <row r="12" spans="1:17" ht="18" x14ac:dyDescent="0.35">
      <c r="C12" s="22"/>
      <c r="M12" s="6"/>
      <c r="O12" s="29"/>
      <c r="P12" s="11"/>
    </row>
    <row r="13" spans="1:17" ht="18.600000000000001" thickBot="1" x14ac:dyDescent="0.4">
      <c r="F13" s="37"/>
    </row>
    <row r="14" spans="1:17" ht="18.600000000000001" thickBot="1" x14ac:dyDescent="0.35">
      <c r="N14" s="2" t="s">
        <v>25</v>
      </c>
      <c r="P14" s="16">
        <f>SUM(M3:M9)</f>
        <v>19173.38</v>
      </c>
      <c r="Q14" t="s">
        <v>5</v>
      </c>
    </row>
    <row r="15" spans="1:17" ht="16.2" thickBot="1" x14ac:dyDescent="0.35">
      <c r="D15" s="2" t="s">
        <v>12</v>
      </c>
      <c r="H15" s="9">
        <f>SUM(C5/I5)</f>
        <v>3.2058931724543851</v>
      </c>
      <c r="I15" s="2" t="s">
        <v>1</v>
      </c>
      <c r="J15" s="21">
        <f>SUM(H15*1000)</f>
        <v>3205.893172454385</v>
      </c>
      <c r="K15" t="s">
        <v>27</v>
      </c>
      <c r="P15" s="1"/>
    </row>
    <row r="16" spans="1:17" ht="6" customHeight="1" thickBot="1" x14ac:dyDescent="0.35">
      <c r="H16" s="7"/>
      <c r="I16" s="2"/>
    </row>
    <row r="17" spans="4:9" ht="16.2" thickBot="1" x14ac:dyDescent="0.35">
      <c r="D17" t="s">
        <v>13</v>
      </c>
      <c r="H17" s="9">
        <f>SUM(C10/I5)</f>
        <v>1.0735380738669806E-3</v>
      </c>
      <c r="I17" s="2" t="s">
        <v>14</v>
      </c>
    </row>
    <row r="18" spans="4:9" ht="6" customHeight="1" thickBot="1" x14ac:dyDescent="0.35">
      <c r="I18" s="2"/>
    </row>
    <row r="19" spans="4:9" ht="16.2" thickBot="1" x14ac:dyDescent="0.35">
      <c r="D19" t="s">
        <v>26</v>
      </c>
      <c r="H19" s="39">
        <f>SUM(P14/I5)</f>
        <v>0.70531856974690998</v>
      </c>
      <c r="I19" s="2" t="s">
        <v>5</v>
      </c>
    </row>
    <row r="20" spans="4:9" ht="6" customHeight="1" thickBot="1" x14ac:dyDescent="0.35"/>
    <row r="21" spans="4:9" ht="16.2" thickBot="1" x14ac:dyDescent="0.35">
      <c r="D21" t="s">
        <v>119</v>
      </c>
      <c r="H21" s="39">
        <f>SUM(M8/I5)</f>
        <v>0.21209351088875811</v>
      </c>
      <c r="I21" s="2" t="s">
        <v>5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  <pageSetUpPr fitToPage="1"/>
  </sheetPr>
  <dimension ref="B1:Y30"/>
  <sheetViews>
    <sheetView topLeftCell="A7" workbookViewId="0">
      <selection activeCell="J29" sqref="J29"/>
    </sheetView>
  </sheetViews>
  <sheetFormatPr defaultRowHeight="14.4" x14ac:dyDescent="0.3"/>
  <cols>
    <col min="1" max="1" width="6.109375" customWidth="1"/>
    <col min="2" max="2" width="14.5546875" customWidth="1"/>
    <col min="3" max="3" width="13.44140625" style="23" bestFit="1" customWidth="1"/>
    <col min="4" max="4" width="9.109375" style="1"/>
    <col min="5" max="5" width="8.44140625" style="23" customWidth="1"/>
    <col min="6" max="6" width="19.88671875" customWidth="1"/>
    <col min="7" max="7" width="6.6640625" customWidth="1"/>
    <col min="8" max="8" width="7.88671875" customWidth="1"/>
    <col min="9" max="9" width="17.88671875" customWidth="1"/>
    <col min="10" max="10" width="14.5546875" customWidth="1"/>
    <col min="11" max="11" width="10.6640625" style="1" customWidth="1"/>
    <col min="12" max="12" width="12.33203125" bestFit="1" customWidth="1"/>
    <col min="15" max="15" width="2" customWidth="1"/>
    <col min="16" max="16" width="18.6640625" customWidth="1"/>
    <col min="17" max="17" width="9.109375" style="23"/>
    <col min="19" max="19" width="13.44140625" customWidth="1"/>
    <col min="20" max="20" width="9.109375" style="23"/>
  </cols>
  <sheetData>
    <row r="1" spans="2:25" ht="33" customHeight="1" thickBot="1" x14ac:dyDescent="0.35">
      <c r="C1" s="119" t="s">
        <v>109</v>
      </c>
      <c r="D1" s="119"/>
    </row>
    <row r="2" spans="2:25" ht="25.8" x14ac:dyDescent="0.5">
      <c r="I2" s="120" t="s">
        <v>23</v>
      </c>
      <c r="J2" s="121"/>
      <c r="K2" s="121"/>
      <c r="L2" s="121"/>
      <c r="M2" s="54"/>
      <c r="N2" s="55"/>
      <c r="P2" s="120" t="s">
        <v>15</v>
      </c>
      <c r="Q2" s="121"/>
      <c r="R2" s="121"/>
      <c r="S2" s="46" t="s">
        <v>37</v>
      </c>
      <c r="T2" s="87"/>
      <c r="U2" s="48"/>
      <c r="V2" s="56" t="s">
        <v>111</v>
      </c>
      <c r="W2" s="48"/>
      <c r="X2" s="48"/>
      <c r="Y2" s="49"/>
    </row>
    <row r="3" spans="2:25" ht="23.25" customHeight="1" thickBot="1" x14ac:dyDescent="0.35">
      <c r="I3" s="76" t="s">
        <v>2</v>
      </c>
      <c r="J3" s="69" t="s">
        <v>3</v>
      </c>
      <c r="K3" s="72">
        <v>24387</v>
      </c>
      <c r="L3" s="62" t="s">
        <v>5</v>
      </c>
      <c r="M3" s="84">
        <f>SUM('2016'!K3-'2015'!I3)</f>
        <v>-562</v>
      </c>
      <c r="N3" s="41"/>
      <c r="P3" s="76" t="s">
        <v>16</v>
      </c>
      <c r="Q3" s="64">
        <v>14.79</v>
      </c>
      <c r="R3" s="62" t="s">
        <v>5</v>
      </c>
      <c r="S3" s="52" t="s">
        <v>103</v>
      </c>
      <c r="T3" s="86"/>
      <c r="U3" s="44"/>
      <c r="V3" s="59">
        <f>SUM('2016'!Q3-'2015'!M3)</f>
        <v>2.3099999999999987</v>
      </c>
      <c r="W3" s="122"/>
      <c r="X3" s="122"/>
      <c r="Y3" s="123"/>
    </row>
    <row r="4" spans="2:25" ht="26.4" thickBot="1" x14ac:dyDescent="0.35">
      <c r="B4" s="129" t="s">
        <v>24</v>
      </c>
      <c r="C4" s="130"/>
      <c r="D4" s="130"/>
      <c r="E4" s="127" t="s">
        <v>112</v>
      </c>
      <c r="F4" s="128"/>
      <c r="I4" s="76" t="s">
        <v>2</v>
      </c>
      <c r="J4" s="69" t="s">
        <v>4</v>
      </c>
      <c r="K4" s="72">
        <v>2234</v>
      </c>
      <c r="L4" s="62" t="s">
        <v>5</v>
      </c>
      <c r="M4" s="84">
        <f>SUM('2016'!K4-'2015'!I4)</f>
        <v>-1</v>
      </c>
      <c r="N4" s="41"/>
      <c r="P4" s="76" t="s">
        <v>17</v>
      </c>
      <c r="Q4" s="64">
        <v>39.880000000000003</v>
      </c>
      <c r="R4" s="62" t="s">
        <v>5</v>
      </c>
      <c r="S4" s="52" t="s">
        <v>101</v>
      </c>
      <c r="T4" s="52" t="s">
        <v>102</v>
      </c>
      <c r="U4" s="44"/>
      <c r="V4" s="59">
        <f>SUM('2016'!Q4-'2015'!M4)</f>
        <v>13.360000000000003</v>
      </c>
      <c r="W4" s="122"/>
      <c r="X4" s="122"/>
      <c r="Y4" s="123"/>
    </row>
    <row r="5" spans="2:25" ht="28.5" customHeight="1" thickBot="1" x14ac:dyDescent="0.35">
      <c r="B5" s="76" t="s">
        <v>0</v>
      </c>
      <c r="C5" s="64">
        <v>89063</v>
      </c>
      <c r="D5" s="62" t="s">
        <v>1</v>
      </c>
      <c r="E5" s="59">
        <f>SUM('2016'!C5-'2015'!C5)</f>
        <v>1914</v>
      </c>
      <c r="F5" s="41"/>
      <c r="I5" s="40"/>
      <c r="J5" s="69" t="s">
        <v>11</v>
      </c>
      <c r="K5" s="71">
        <f>SUM(K3:K4)</f>
        <v>26621</v>
      </c>
      <c r="L5" s="62" t="s">
        <v>5</v>
      </c>
      <c r="M5" s="44"/>
      <c r="N5" s="41"/>
      <c r="P5" s="76" t="s">
        <v>19</v>
      </c>
      <c r="Q5" s="64">
        <v>398</v>
      </c>
      <c r="R5" s="62" t="s">
        <v>5</v>
      </c>
      <c r="S5" s="52" t="s">
        <v>100</v>
      </c>
      <c r="T5" s="86"/>
      <c r="U5" s="44"/>
      <c r="V5" s="59">
        <f>SUM('2016'!Q5-'2015'!M5)</f>
        <v>0.88999999999998636</v>
      </c>
      <c r="W5" s="122"/>
      <c r="X5" s="122"/>
      <c r="Y5" s="123"/>
    </row>
    <row r="6" spans="2:25" ht="28.5" customHeight="1" thickBot="1" x14ac:dyDescent="0.35">
      <c r="B6" s="76" t="s">
        <v>6</v>
      </c>
      <c r="C6" s="64">
        <v>17380.386999999999</v>
      </c>
      <c r="D6" s="62" t="s">
        <v>8</v>
      </c>
      <c r="E6" s="59">
        <f>SUM('2016'!C6-'2015'!C6)</f>
        <v>329.2589999999982</v>
      </c>
      <c r="F6" s="41"/>
      <c r="I6" s="42"/>
      <c r="J6" s="45"/>
      <c r="K6" s="51"/>
      <c r="L6" s="45"/>
      <c r="M6" s="45"/>
      <c r="N6" s="43"/>
      <c r="P6" s="76" t="s">
        <v>18</v>
      </c>
      <c r="Q6" s="64">
        <v>19.72</v>
      </c>
      <c r="R6" s="62" t="s">
        <v>5</v>
      </c>
      <c r="S6" s="52" t="s">
        <v>99</v>
      </c>
      <c r="T6" s="86"/>
      <c r="U6" s="44"/>
      <c r="V6" s="47">
        <f>SUM('2016'!Q6-'2015'!M6)</f>
        <v>-49.84</v>
      </c>
      <c r="W6" s="122"/>
      <c r="X6" s="122"/>
      <c r="Y6" s="123"/>
    </row>
    <row r="7" spans="2:25" ht="28.5" customHeight="1" x14ac:dyDescent="0.3">
      <c r="B7" s="76" t="s">
        <v>7</v>
      </c>
      <c r="C7" s="64">
        <v>12834.954</v>
      </c>
      <c r="D7" s="62" t="s">
        <v>8</v>
      </c>
      <c r="E7" s="59">
        <f>SUM('2016'!C7-'2015'!C7)</f>
        <v>703.02299999999923</v>
      </c>
      <c r="F7" s="41"/>
      <c r="P7" s="76" t="s">
        <v>20</v>
      </c>
      <c r="Q7" s="64">
        <v>437.68</v>
      </c>
      <c r="R7" s="62" t="s">
        <v>5</v>
      </c>
      <c r="S7" s="52" t="s">
        <v>98</v>
      </c>
      <c r="T7" s="86"/>
      <c r="U7" s="44"/>
      <c r="V7" s="47">
        <f>SUM('2016'!Q7-'2015'!M7)</f>
        <v>-4.4800000000000182</v>
      </c>
      <c r="W7" s="122"/>
      <c r="X7" s="122"/>
      <c r="Y7" s="123"/>
    </row>
    <row r="8" spans="2:25" ht="28.5" customHeight="1" x14ac:dyDescent="0.3">
      <c r="B8" s="76" t="s">
        <v>9</v>
      </c>
      <c r="C8" s="65">
        <f>SUM(C6:C7)</f>
        <v>30215.341</v>
      </c>
      <c r="D8" s="62" t="s">
        <v>8</v>
      </c>
      <c r="E8" s="59">
        <f>SUM('2016'!C8-'2015'!C8)</f>
        <v>1032.2819999999992</v>
      </c>
      <c r="F8" s="41"/>
      <c r="P8" s="76" t="s">
        <v>21</v>
      </c>
      <c r="Q8" s="64">
        <v>6132.91</v>
      </c>
      <c r="R8" s="62" t="s">
        <v>5</v>
      </c>
      <c r="S8" s="52" t="s">
        <v>36</v>
      </c>
      <c r="T8" s="86"/>
      <c r="U8" s="44"/>
      <c r="V8" s="59">
        <f>SUM('2016'!Q8-'2015'!M8)</f>
        <v>367.35999999999967</v>
      </c>
      <c r="W8" s="122"/>
      <c r="X8" s="122"/>
      <c r="Y8" s="123"/>
    </row>
    <row r="9" spans="2:25" ht="28.5" customHeight="1" thickBot="1" x14ac:dyDescent="0.35">
      <c r="B9" s="40"/>
      <c r="C9" s="57"/>
      <c r="D9" s="44"/>
      <c r="E9" s="59"/>
      <c r="F9" s="41"/>
      <c r="P9" s="76" t="s">
        <v>22</v>
      </c>
      <c r="Q9" s="64">
        <v>3580</v>
      </c>
      <c r="R9" s="62" t="s">
        <v>5</v>
      </c>
      <c r="S9" s="52" t="s">
        <v>101</v>
      </c>
      <c r="T9" s="52" t="s">
        <v>104</v>
      </c>
      <c r="U9" s="44"/>
      <c r="V9" s="47">
        <f>SUM('2016'!Q9-'2015'!M9)</f>
        <v>-8880</v>
      </c>
      <c r="W9" s="122"/>
      <c r="X9" s="122"/>
      <c r="Y9" s="123"/>
    </row>
    <row r="10" spans="2:25" ht="28.5" customHeight="1" thickBot="1" x14ac:dyDescent="0.35">
      <c r="B10" s="66" t="s">
        <v>9</v>
      </c>
      <c r="C10" s="70">
        <f>SUM(C8/1000)</f>
        <v>30.215340999999999</v>
      </c>
      <c r="D10" s="62" t="s">
        <v>14</v>
      </c>
      <c r="E10" s="59">
        <f>SUM('2016'!C10-'2015'!C10)</f>
        <v>1.0322819999999986</v>
      </c>
      <c r="F10" s="41"/>
      <c r="P10" s="76" t="s">
        <v>105</v>
      </c>
      <c r="Q10" s="64">
        <v>0</v>
      </c>
      <c r="R10" s="63" t="s">
        <v>107</v>
      </c>
      <c r="S10" s="52"/>
      <c r="T10" s="52"/>
      <c r="U10" s="44"/>
      <c r="V10" s="47">
        <f>SUM('2016'!Q10-'2015'!M10)</f>
        <v>-72</v>
      </c>
      <c r="W10" s="122"/>
      <c r="X10" s="122"/>
      <c r="Y10" s="123"/>
    </row>
    <row r="11" spans="2:25" ht="27.75" customHeight="1" thickBot="1" x14ac:dyDescent="0.4">
      <c r="B11" s="42"/>
      <c r="C11" s="67"/>
      <c r="D11" s="68"/>
      <c r="E11" s="67"/>
      <c r="F11" s="43"/>
      <c r="P11" s="76" t="s">
        <v>106</v>
      </c>
      <c r="Q11" s="64">
        <v>0</v>
      </c>
      <c r="R11" s="62" t="s">
        <v>107</v>
      </c>
      <c r="S11" s="52"/>
      <c r="T11" s="52"/>
      <c r="U11" s="44"/>
      <c r="V11" s="47">
        <f>SUM('2016'!Q11-'2015'!M11)</f>
        <v>-520</v>
      </c>
      <c r="W11" s="122"/>
      <c r="X11" s="122"/>
      <c r="Y11" s="123"/>
    </row>
    <row r="12" spans="2:25" ht="27.75" customHeight="1" x14ac:dyDescent="0.35">
      <c r="C12" s="58"/>
      <c r="D12" s="22"/>
      <c r="E12" s="58"/>
      <c r="P12" s="76" t="s">
        <v>110</v>
      </c>
      <c r="Q12" s="64">
        <v>5.5</v>
      </c>
      <c r="R12" s="62" t="s">
        <v>5</v>
      </c>
      <c r="S12" s="52"/>
      <c r="T12" s="52"/>
      <c r="U12" s="44"/>
      <c r="V12" s="59">
        <f>SUM('2016'!Q12-'2015'!M12)</f>
        <v>5.5</v>
      </c>
      <c r="W12" s="122"/>
      <c r="X12" s="122"/>
      <c r="Y12" s="123"/>
    </row>
    <row r="13" spans="2:25" ht="25.5" customHeight="1" thickBot="1" x14ac:dyDescent="0.4">
      <c r="H13" s="37"/>
      <c r="P13" s="76" t="s">
        <v>116</v>
      </c>
      <c r="Q13" s="89">
        <v>1.59</v>
      </c>
      <c r="R13" s="88" t="s">
        <v>5</v>
      </c>
      <c r="S13" s="44"/>
      <c r="T13" s="60"/>
      <c r="U13" s="44"/>
      <c r="V13" s="59"/>
      <c r="W13" s="44"/>
      <c r="X13" s="44"/>
      <c r="Y13" s="41"/>
    </row>
    <row r="14" spans="2:25" ht="26.25" customHeight="1" thickBot="1" x14ac:dyDescent="0.35">
      <c r="F14" s="131" t="s">
        <v>113</v>
      </c>
      <c r="G14" s="132"/>
      <c r="H14" s="132"/>
      <c r="I14" s="132"/>
      <c r="J14" s="132"/>
      <c r="K14" s="132"/>
      <c r="L14" s="132"/>
      <c r="M14" s="133"/>
      <c r="P14" s="40"/>
      <c r="Q14" s="60"/>
      <c r="R14" s="63" t="s">
        <v>25</v>
      </c>
      <c r="S14" s="62"/>
      <c r="T14" s="71">
        <f>SUM(Q3:Q9)</f>
        <v>10622.98</v>
      </c>
      <c r="U14" s="62" t="s">
        <v>5</v>
      </c>
      <c r="V14" s="47">
        <f>SUM('2016'!T14-'2015'!P14)</f>
        <v>-8550.4000000000015</v>
      </c>
      <c r="W14" s="44"/>
      <c r="X14" s="44"/>
      <c r="Y14" s="41"/>
    </row>
    <row r="15" spans="2:25" ht="24" thickBot="1" x14ac:dyDescent="0.5">
      <c r="F15" s="77" t="s">
        <v>12</v>
      </c>
      <c r="G15" s="44"/>
      <c r="H15" s="44"/>
      <c r="I15" s="44"/>
      <c r="J15" s="74">
        <f>SUM(C5/K5)</f>
        <v>3.3455918260020283</v>
      </c>
      <c r="K15" s="78" t="s">
        <v>1</v>
      </c>
      <c r="L15" s="73">
        <f>SUM(J15*1000)</f>
        <v>3345.5918260020285</v>
      </c>
      <c r="M15" s="79" t="s">
        <v>27</v>
      </c>
      <c r="N15" s="53"/>
      <c r="P15" s="42"/>
      <c r="Q15" s="61"/>
      <c r="R15" s="45"/>
      <c r="S15" s="45"/>
      <c r="T15" s="61"/>
      <c r="U15" s="45"/>
      <c r="V15" s="45"/>
      <c r="W15" s="45"/>
      <c r="X15" s="45"/>
      <c r="Y15" s="43"/>
    </row>
    <row r="16" spans="2:25" ht="6" customHeight="1" thickBot="1" x14ac:dyDescent="0.5">
      <c r="F16" s="80"/>
      <c r="G16" s="44"/>
      <c r="H16" s="44"/>
      <c r="I16" s="44"/>
      <c r="J16" s="81"/>
      <c r="K16" s="78"/>
      <c r="L16" s="44"/>
      <c r="M16" s="41"/>
    </row>
    <row r="17" spans="6:13" ht="24" thickBot="1" x14ac:dyDescent="0.5">
      <c r="F17" s="80" t="s">
        <v>13</v>
      </c>
      <c r="G17" s="44"/>
      <c r="H17" s="44"/>
      <c r="I17" s="44"/>
      <c r="J17" s="74">
        <f>SUM(C10/K5)</f>
        <v>1.13501900755043E-3</v>
      </c>
      <c r="K17" s="78" t="s">
        <v>14</v>
      </c>
      <c r="L17" s="44"/>
      <c r="M17" s="41"/>
    </row>
    <row r="18" spans="6:13" ht="6" customHeight="1" thickBot="1" x14ac:dyDescent="0.5">
      <c r="F18" s="80"/>
      <c r="G18" s="44"/>
      <c r="H18" s="44"/>
      <c r="I18" s="44"/>
      <c r="J18" s="82"/>
      <c r="K18" s="78"/>
      <c r="L18" s="44"/>
      <c r="M18" s="41"/>
    </row>
    <row r="19" spans="6:13" ht="24" thickBot="1" x14ac:dyDescent="0.5">
      <c r="F19" s="80" t="s">
        <v>117</v>
      </c>
      <c r="G19" s="44"/>
      <c r="H19" s="44"/>
      <c r="I19" s="44"/>
      <c r="J19" s="75">
        <f>SUM(T14/K5)</f>
        <v>0.39904511475902482</v>
      </c>
      <c r="K19" s="78" t="s">
        <v>5</v>
      </c>
      <c r="L19" s="44"/>
      <c r="M19" s="41"/>
    </row>
    <row r="20" spans="6:13" ht="5.25" customHeight="1" thickBot="1" x14ac:dyDescent="0.5">
      <c r="F20" s="80"/>
      <c r="G20" s="44"/>
      <c r="H20" s="44"/>
      <c r="I20" s="44"/>
      <c r="J20" s="91"/>
      <c r="K20" s="78"/>
      <c r="L20" s="44"/>
      <c r="M20" s="41"/>
    </row>
    <row r="21" spans="6:13" ht="24" thickBot="1" x14ac:dyDescent="0.5">
      <c r="F21" s="80" t="s">
        <v>118</v>
      </c>
      <c r="G21" s="44"/>
      <c r="H21" s="44"/>
      <c r="I21" s="44"/>
      <c r="J21" s="75">
        <f>SUM(Q8/K5)</f>
        <v>0.2303786484354457</v>
      </c>
      <c r="K21" s="78" t="s">
        <v>5</v>
      </c>
      <c r="L21" s="85">
        <f>SUM(J21*1000)</f>
        <v>230.37864843544571</v>
      </c>
      <c r="M21" s="41" t="s">
        <v>123</v>
      </c>
    </row>
    <row r="22" spans="6:13" ht="7.5" customHeight="1" x14ac:dyDescent="0.3">
      <c r="F22" s="40"/>
      <c r="G22" s="44"/>
      <c r="H22" s="44"/>
      <c r="I22" s="44"/>
      <c r="J22" s="44"/>
      <c r="K22" s="50"/>
      <c r="L22" s="44"/>
      <c r="M22" s="41"/>
    </row>
    <row r="23" spans="6:13" ht="6.75" customHeight="1" x14ac:dyDescent="0.3">
      <c r="F23" s="40"/>
      <c r="G23" s="44"/>
      <c r="H23" s="44"/>
      <c r="I23" s="44"/>
      <c r="J23" s="44"/>
      <c r="K23" s="50"/>
      <c r="L23" s="44"/>
      <c r="M23" s="41"/>
    </row>
    <row r="24" spans="6:13" ht="22.5" customHeight="1" thickBot="1" x14ac:dyDescent="0.55000000000000004">
      <c r="F24" s="124" t="s">
        <v>114</v>
      </c>
      <c r="G24" s="125"/>
      <c r="H24" s="125"/>
      <c r="I24" s="125"/>
      <c r="J24" s="125"/>
      <c r="K24" s="125"/>
      <c r="L24" s="125"/>
      <c r="M24" s="126"/>
    </row>
    <row r="25" spans="6:13" ht="24" thickBot="1" x14ac:dyDescent="0.4">
      <c r="F25" s="77" t="s">
        <v>12</v>
      </c>
      <c r="G25" s="44"/>
      <c r="H25" s="44"/>
      <c r="I25" s="44"/>
      <c r="J25" s="83">
        <f>SUM('2016'!J15-'2015'!H15)</f>
        <v>0.13969865354764321</v>
      </c>
      <c r="K25" s="78" t="s">
        <v>1</v>
      </c>
      <c r="L25" s="73">
        <f>SUM(J25*1000)</f>
        <v>139.6986535476432</v>
      </c>
      <c r="M25" s="79" t="s">
        <v>27</v>
      </c>
    </row>
    <row r="26" spans="6:13" ht="6.75" customHeight="1" thickBot="1" x14ac:dyDescent="0.5">
      <c r="F26" s="80"/>
      <c r="G26" s="44"/>
      <c r="H26" s="44"/>
      <c r="I26" s="44"/>
      <c r="J26" s="81"/>
      <c r="K26" s="78"/>
      <c r="L26" s="44"/>
      <c r="M26" s="41"/>
    </row>
    <row r="27" spans="6:13" ht="24" thickBot="1" x14ac:dyDescent="0.4">
      <c r="F27" s="80" t="s">
        <v>13</v>
      </c>
      <c r="G27" s="44"/>
      <c r="H27" s="44"/>
      <c r="I27" s="44"/>
      <c r="J27" s="83">
        <f>SUM('2016'!J17-'2015'!H17)</f>
        <v>6.1480933683449391E-5</v>
      </c>
      <c r="K27" s="78" t="s">
        <v>14</v>
      </c>
      <c r="L27" s="85">
        <f>SUM(J27*1000)</f>
        <v>6.1480933683449389E-2</v>
      </c>
      <c r="M27" s="41" t="s">
        <v>115</v>
      </c>
    </row>
    <row r="28" spans="6:13" ht="7.5" customHeight="1" thickBot="1" x14ac:dyDescent="0.5">
      <c r="F28" s="80"/>
      <c r="G28" s="44"/>
      <c r="H28" s="44"/>
      <c r="I28" s="44"/>
      <c r="J28" s="82"/>
      <c r="K28" s="78"/>
      <c r="L28" s="44"/>
      <c r="M28" s="41"/>
    </row>
    <row r="29" spans="6:13" ht="23.25" customHeight="1" thickBot="1" x14ac:dyDescent="0.4">
      <c r="F29" s="80" t="s">
        <v>26</v>
      </c>
      <c r="G29" s="44"/>
      <c r="H29" s="44"/>
      <c r="I29" s="44"/>
      <c r="J29" s="93">
        <f>SUM('2015'!H19-'2016'!J19)</f>
        <v>0.30627345498788516</v>
      </c>
      <c r="K29" s="78" t="s">
        <v>5</v>
      </c>
      <c r="L29" s="85">
        <f>SUM(J29*1000)</f>
        <v>306.27345498788515</v>
      </c>
      <c r="M29" s="41" t="s">
        <v>123</v>
      </c>
    </row>
    <row r="30" spans="6:13" ht="6.75" customHeight="1" thickBot="1" x14ac:dyDescent="0.35">
      <c r="F30" s="42"/>
      <c r="G30" s="45"/>
      <c r="H30" s="45"/>
      <c r="I30" s="45"/>
      <c r="J30" s="45"/>
      <c r="K30" s="51"/>
      <c r="L30" s="45"/>
      <c r="M30" s="43"/>
    </row>
  </sheetData>
  <mergeCells count="17">
    <mergeCell ref="F24:M24"/>
    <mergeCell ref="W11:Y11"/>
    <mergeCell ref="W12:Y12"/>
    <mergeCell ref="E4:F4"/>
    <mergeCell ref="B4:D4"/>
    <mergeCell ref="F14:M14"/>
    <mergeCell ref="W5:Y5"/>
    <mergeCell ref="W6:Y6"/>
    <mergeCell ref="W7:Y7"/>
    <mergeCell ref="W8:Y8"/>
    <mergeCell ref="W9:Y9"/>
    <mergeCell ref="W10:Y10"/>
    <mergeCell ref="C1:D1"/>
    <mergeCell ref="I2:L2"/>
    <mergeCell ref="P2:R2"/>
    <mergeCell ref="W3:Y3"/>
    <mergeCell ref="W4:Y4"/>
  </mergeCells>
  <pageMargins left="0.70866141732283472" right="0.70866141732283472" top="0.74803149606299213" bottom="0.74803149606299213" header="0.31496062992125984" footer="0.31496062992125984"/>
  <pageSetup paperSize="8" scale="7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  <pageSetUpPr fitToPage="1"/>
  </sheetPr>
  <dimension ref="B1:Y30"/>
  <sheetViews>
    <sheetView tabSelected="1" topLeftCell="E1" zoomScale="95" zoomScaleNormal="95" workbookViewId="0">
      <selection activeCell="J25" sqref="J25"/>
    </sheetView>
  </sheetViews>
  <sheetFormatPr defaultRowHeight="14.4" x14ac:dyDescent="0.3"/>
  <cols>
    <col min="1" max="1" width="2.33203125" customWidth="1"/>
    <col min="2" max="2" width="14.5546875" customWidth="1"/>
    <col min="3" max="3" width="15.88671875" style="23" customWidth="1"/>
    <col min="4" max="4" width="9.109375" style="1"/>
    <col min="5" max="5" width="13.109375" style="23" customWidth="1"/>
    <col min="6" max="6" width="19.88671875" customWidth="1"/>
    <col min="7" max="7" width="6.6640625" customWidth="1"/>
    <col min="8" max="8" width="7.88671875" customWidth="1"/>
    <col min="9" max="9" width="17.88671875" customWidth="1"/>
    <col min="10" max="10" width="14.5546875" customWidth="1"/>
    <col min="11" max="11" width="10.6640625" style="1" customWidth="1"/>
    <col min="12" max="12" width="14.44140625" customWidth="1"/>
    <col min="15" max="15" width="2" customWidth="1"/>
    <col min="16" max="16" width="18.6640625" customWidth="1"/>
    <col min="17" max="17" width="9.109375" style="23"/>
    <col min="19" max="19" width="13.44140625" customWidth="1"/>
    <col min="20" max="20" width="13.109375" style="23" bestFit="1" customWidth="1"/>
  </cols>
  <sheetData>
    <row r="1" spans="2:25" ht="33" customHeight="1" thickBot="1" x14ac:dyDescent="0.35">
      <c r="C1" s="119" t="s">
        <v>121</v>
      </c>
      <c r="D1" s="119"/>
    </row>
    <row r="2" spans="2:25" ht="25.8" x14ac:dyDescent="0.5">
      <c r="I2" s="120" t="s">
        <v>23</v>
      </c>
      <c r="J2" s="121"/>
      <c r="K2" s="121"/>
      <c r="L2" s="121"/>
      <c r="M2" s="54"/>
      <c r="N2" s="55"/>
      <c r="P2" s="120" t="s">
        <v>15</v>
      </c>
      <c r="Q2" s="121"/>
      <c r="R2" s="121"/>
      <c r="S2" s="46" t="s">
        <v>37</v>
      </c>
      <c r="T2" s="87"/>
      <c r="U2" s="48"/>
      <c r="V2" s="56" t="s">
        <v>111</v>
      </c>
      <c r="W2" s="48"/>
      <c r="X2" s="48"/>
      <c r="Y2" s="49"/>
    </row>
    <row r="3" spans="2:25" ht="23.25" customHeight="1" thickBot="1" x14ac:dyDescent="0.35">
      <c r="I3" s="76" t="s">
        <v>2</v>
      </c>
      <c r="J3" s="69" t="s">
        <v>3</v>
      </c>
      <c r="K3" s="72">
        <v>22962</v>
      </c>
      <c r="L3" s="62" t="s">
        <v>5</v>
      </c>
      <c r="M3" s="84">
        <f>SUM('2017'!K3-'2016'!K3)</f>
        <v>-1425</v>
      </c>
      <c r="N3" s="41"/>
      <c r="P3" s="76" t="s">
        <v>16</v>
      </c>
      <c r="Q3" s="101">
        <v>17.3</v>
      </c>
      <c r="R3" s="62" t="s">
        <v>5</v>
      </c>
      <c r="S3" s="52" t="s">
        <v>103</v>
      </c>
      <c r="T3" s="86"/>
      <c r="U3" s="44"/>
      <c r="V3" s="92">
        <f>SUM('2017'!Q3-'2016'!Q3)</f>
        <v>2.5100000000000016</v>
      </c>
      <c r="W3" s="122"/>
      <c r="X3" s="122"/>
      <c r="Y3" s="123"/>
    </row>
    <row r="4" spans="2:25" ht="26.4" thickBot="1" x14ac:dyDescent="0.35">
      <c r="B4" s="129" t="s">
        <v>24</v>
      </c>
      <c r="C4" s="130"/>
      <c r="D4" s="130"/>
      <c r="E4" s="136" t="s">
        <v>112</v>
      </c>
      <c r="F4" s="137"/>
      <c r="I4" s="76" t="s">
        <v>2</v>
      </c>
      <c r="J4" s="69" t="s">
        <v>4</v>
      </c>
      <c r="K4" s="72">
        <v>1811</v>
      </c>
      <c r="L4" s="62" t="s">
        <v>5</v>
      </c>
      <c r="M4" s="84">
        <f>SUM('2017'!K4-'2016'!K4)</f>
        <v>-423</v>
      </c>
      <c r="N4" s="41"/>
      <c r="P4" s="76" t="s">
        <v>17</v>
      </c>
      <c r="Q4" s="101">
        <v>30.4</v>
      </c>
      <c r="R4" s="62" t="s">
        <v>5</v>
      </c>
      <c r="S4" s="52" t="s">
        <v>101</v>
      </c>
      <c r="T4" s="52" t="s">
        <v>102</v>
      </c>
      <c r="U4" s="44"/>
      <c r="V4" s="98">
        <f>SUM('2017'!Q4-'2016'!Q4)</f>
        <v>-9.480000000000004</v>
      </c>
      <c r="W4" s="122"/>
      <c r="X4" s="122"/>
      <c r="Y4" s="123"/>
    </row>
    <row r="5" spans="2:25" ht="28.5" customHeight="1" thickBot="1" x14ac:dyDescent="0.35">
      <c r="B5" s="76" t="s">
        <v>0</v>
      </c>
      <c r="C5" s="64">
        <v>89189</v>
      </c>
      <c r="D5" s="62" t="s">
        <v>1</v>
      </c>
      <c r="E5" s="59">
        <f>SUM('2017'!C5-'2016'!C5)</f>
        <v>126</v>
      </c>
      <c r="F5" s="41"/>
      <c r="I5" s="40"/>
      <c r="J5" s="69" t="s">
        <v>11</v>
      </c>
      <c r="K5" s="104">
        <f>SUM(K3:K4)</f>
        <v>24773</v>
      </c>
      <c r="L5" s="62" t="s">
        <v>5</v>
      </c>
      <c r="M5" s="44"/>
      <c r="N5" s="41"/>
      <c r="P5" s="76" t="s">
        <v>19</v>
      </c>
      <c r="Q5" s="101">
        <v>369.22</v>
      </c>
      <c r="R5" s="62" t="s">
        <v>5</v>
      </c>
      <c r="S5" s="52" t="s">
        <v>100</v>
      </c>
      <c r="T5" s="86"/>
      <c r="U5" s="44"/>
      <c r="V5" s="97">
        <f>SUM('2017'!Q5-'2016'!Q5)</f>
        <v>-28.779999999999973</v>
      </c>
      <c r="W5" s="122"/>
      <c r="X5" s="122"/>
      <c r="Y5" s="123"/>
    </row>
    <row r="6" spans="2:25" ht="28.5" customHeight="1" thickBot="1" x14ac:dyDescent="0.35">
      <c r="B6" s="76" t="s">
        <v>6</v>
      </c>
      <c r="C6" s="64">
        <v>17483.422999999999</v>
      </c>
      <c r="D6" s="62" t="s">
        <v>8</v>
      </c>
      <c r="E6" s="59">
        <f>SUM('2017'!C6-'2016'!C6)</f>
        <v>103.03600000000006</v>
      </c>
      <c r="F6" s="41"/>
      <c r="I6" s="42"/>
      <c r="J6" s="45"/>
      <c r="K6" s="51"/>
      <c r="L6" s="45"/>
      <c r="M6" s="45"/>
      <c r="N6" s="43"/>
      <c r="P6" s="76" t="s">
        <v>18</v>
      </c>
      <c r="Q6" s="101">
        <v>19.46</v>
      </c>
      <c r="R6" s="62" t="s">
        <v>5</v>
      </c>
      <c r="S6" s="52" t="s">
        <v>99</v>
      </c>
      <c r="T6" s="86"/>
      <c r="U6" s="44"/>
      <c r="V6" s="97">
        <f>SUM('2017'!Q6-'2016'!Q6)</f>
        <v>-0.25999999999999801</v>
      </c>
      <c r="W6" s="122"/>
      <c r="X6" s="122"/>
      <c r="Y6" s="123"/>
    </row>
    <row r="7" spans="2:25" ht="28.5" customHeight="1" x14ac:dyDescent="0.3">
      <c r="B7" s="76" t="s">
        <v>7</v>
      </c>
      <c r="C7" s="64">
        <v>12288.398999999999</v>
      </c>
      <c r="D7" s="62" t="s">
        <v>8</v>
      </c>
      <c r="E7" s="47">
        <f>SUM('2017'!C7-'2016'!C7)</f>
        <v>-546.55500000000029</v>
      </c>
      <c r="F7" s="41"/>
      <c r="P7" s="76" t="s">
        <v>20</v>
      </c>
      <c r="Q7" s="101">
        <v>418.61</v>
      </c>
      <c r="R7" s="62" t="s">
        <v>5</v>
      </c>
      <c r="S7" s="52" t="s">
        <v>98</v>
      </c>
      <c r="T7" s="86"/>
      <c r="U7" s="44"/>
      <c r="V7" s="97">
        <f>SUM('2017'!Q7-'2016'!Q7)</f>
        <v>-19.069999999999993</v>
      </c>
      <c r="W7" s="122"/>
      <c r="X7" s="122"/>
      <c r="Y7" s="123"/>
    </row>
    <row r="8" spans="2:25" ht="28.5" customHeight="1" x14ac:dyDescent="0.3">
      <c r="B8" s="76" t="s">
        <v>9</v>
      </c>
      <c r="C8" s="65">
        <f>SUM(C6:C7)</f>
        <v>29771.822</v>
      </c>
      <c r="D8" s="62" t="s">
        <v>8</v>
      </c>
      <c r="E8" s="47">
        <f>SUM('2017'!C8-'2016'!C8)</f>
        <v>-443.51900000000023</v>
      </c>
      <c r="F8" s="41"/>
      <c r="P8" s="76" t="s">
        <v>21</v>
      </c>
      <c r="Q8" s="101">
        <v>4651.8</v>
      </c>
      <c r="R8" s="62" t="s">
        <v>5</v>
      </c>
      <c r="S8" s="52" t="s">
        <v>36</v>
      </c>
      <c r="T8" s="86"/>
      <c r="U8" s="44"/>
      <c r="V8" s="97">
        <f>SUM('2017'!Q8-'2016'!Q8)</f>
        <v>-1481.1099999999997</v>
      </c>
      <c r="W8" s="122"/>
      <c r="X8" s="122"/>
      <c r="Y8" s="123"/>
    </row>
    <row r="9" spans="2:25" ht="28.5" customHeight="1" thickBot="1" x14ac:dyDescent="0.35">
      <c r="B9" s="40"/>
      <c r="C9" s="57"/>
      <c r="D9" s="44"/>
      <c r="E9" s="59"/>
      <c r="F9" s="41"/>
      <c r="P9" s="76" t="s">
        <v>22</v>
      </c>
      <c r="Q9" s="101">
        <v>13840</v>
      </c>
      <c r="R9" s="62" t="s">
        <v>5</v>
      </c>
      <c r="S9" s="52" t="s">
        <v>101</v>
      </c>
      <c r="T9" s="52" t="s">
        <v>104</v>
      </c>
      <c r="U9" s="44"/>
      <c r="V9" s="59">
        <f>SUM('2017'!Q9-'2016'!Q9)</f>
        <v>10260</v>
      </c>
      <c r="W9" s="134" t="s">
        <v>122</v>
      </c>
      <c r="X9" s="134"/>
      <c r="Y9" s="135"/>
    </row>
    <row r="10" spans="2:25" ht="28.5" customHeight="1" thickBot="1" x14ac:dyDescent="0.35">
      <c r="B10" s="66" t="s">
        <v>9</v>
      </c>
      <c r="C10" s="70">
        <f>SUM(C8/1000)</f>
        <v>29.771822</v>
      </c>
      <c r="D10" s="62" t="s">
        <v>14</v>
      </c>
      <c r="E10" s="93">
        <f>SUM('2017'!C10-'2016'!C10)</f>
        <v>-0.44351899999999844</v>
      </c>
      <c r="F10" s="41"/>
      <c r="P10" s="76" t="s">
        <v>105</v>
      </c>
      <c r="Q10" s="101"/>
      <c r="R10" s="63" t="s">
        <v>107</v>
      </c>
      <c r="S10" s="52"/>
      <c r="T10" s="52"/>
      <c r="U10" s="44"/>
      <c r="V10" s="47">
        <f>SUM('2017'!Q10-'2016'!M10)</f>
        <v>0</v>
      </c>
      <c r="W10" s="122"/>
      <c r="X10" s="122"/>
      <c r="Y10" s="123"/>
    </row>
    <row r="11" spans="2:25" ht="27.75" customHeight="1" thickBot="1" x14ac:dyDescent="0.4">
      <c r="B11" s="42"/>
      <c r="C11" s="67"/>
      <c r="D11" s="68"/>
      <c r="E11" s="67"/>
      <c r="F11" s="43"/>
      <c r="P11" s="76" t="s">
        <v>106</v>
      </c>
      <c r="Q11" s="101"/>
      <c r="R11" s="62" t="s">
        <v>107</v>
      </c>
      <c r="S11" s="52"/>
      <c r="T11" s="52"/>
      <c r="U11" s="44"/>
      <c r="V11" s="47">
        <f>SUM('2017'!Q11-'2016'!M11)</f>
        <v>0</v>
      </c>
      <c r="W11" s="122"/>
      <c r="X11" s="122"/>
      <c r="Y11" s="123"/>
    </row>
    <row r="12" spans="2:25" ht="27.75" customHeight="1" x14ac:dyDescent="0.35">
      <c r="C12" s="58"/>
      <c r="D12" s="22"/>
      <c r="E12" s="58"/>
      <c r="P12" s="76" t="s">
        <v>110</v>
      </c>
      <c r="Q12" s="101">
        <v>3.91</v>
      </c>
      <c r="R12" s="62" t="s">
        <v>5</v>
      </c>
      <c r="S12" s="52"/>
      <c r="T12" s="52"/>
      <c r="U12" s="44"/>
      <c r="V12" s="97">
        <f>SUM('2017'!Q12-'2016'!Q12)</f>
        <v>-1.5899999999999999</v>
      </c>
      <c r="W12" s="122"/>
      <c r="X12" s="122"/>
      <c r="Y12" s="123"/>
    </row>
    <row r="13" spans="2:25" ht="25.5" customHeight="1" thickBot="1" x14ac:dyDescent="0.4">
      <c r="H13" s="37"/>
      <c r="P13" s="76" t="s">
        <v>116</v>
      </c>
      <c r="Q13" s="102"/>
      <c r="R13" s="88" t="s">
        <v>5</v>
      </c>
      <c r="S13" s="44"/>
      <c r="T13" s="60"/>
      <c r="U13" s="44"/>
      <c r="V13" s="59"/>
      <c r="W13" s="44"/>
      <c r="X13" s="44"/>
      <c r="Y13" s="41"/>
    </row>
    <row r="14" spans="2:25" ht="26.25" customHeight="1" thickBot="1" x14ac:dyDescent="0.35">
      <c r="F14" s="131" t="s">
        <v>113</v>
      </c>
      <c r="G14" s="132"/>
      <c r="H14" s="132"/>
      <c r="I14" s="132"/>
      <c r="J14" s="132"/>
      <c r="K14" s="132"/>
      <c r="L14" s="132"/>
      <c r="M14" s="133"/>
      <c r="P14" s="40"/>
      <c r="Q14" s="60"/>
      <c r="R14" s="63" t="s">
        <v>25</v>
      </c>
      <c r="S14" s="62"/>
      <c r="T14" s="70">
        <f>SUM(Q3:Q9)</f>
        <v>19346.79</v>
      </c>
      <c r="U14" s="62" t="s">
        <v>5</v>
      </c>
      <c r="V14" s="59">
        <f>SUM('2017'!T14-'2016'!T14)</f>
        <v>8723.8100000000013</v>
      </c>
      <c r="W14" s="44"/>
      <c r="X14" s="44"/>
      <c r="Y14" s="41"/>
    </row>
    <row r="15" spans="2:25" ht="24" thickBot="1" x14ac:dyDescent="0.5">
      <c r="F15" s="77" t="s">
        <v>12</v>
      </c>
      <c r="G15" s="44"/>
      <c r="H15" s="44"/>
      <c r="I15" s="44"/>
      <c r="J15" s="74">
        <f>SUM(C5/K5)</f>
        <v>3.6002502724740646</v>
      </c>
      <c r="K15" s="78" t="s">
        <v>1</v>
      </c>
      <c r="L15" s="73">
        <f>SUM(J15*1000)</f>
        <v>3600.2502724740648</v>
      </c>
      <c r="M15" s="79" t="s">
        <v>27</v>
      </c>
      <c r="N15" s="53"/>
      <c r="P15" s="40"/>
      <c r="Q15" s="60"/>
      <c r="R15" s="44"/>
      <c r="S15" s="44"/>
      <c r="T15" s="60"/>
      <c r="U15" s="44"/>
      <c r="V15" s="44"/>
      <c r="W15" s="44"/>
      <c r="X15" s="44"/>
      <c r="Y15" s="41"/>
    </row>
    <row r="16" spans="2:25" ht="6" customHeight="1" thickBot="1" x14ac:dyDescent="0.5">
      <c r="F16" s="80"/>
      <c r="G16" s="44"/>
      <c r="H16" s="44"/>
      <c r="I16" s="44"/>
      <c r="J16" s="81"/>
      <c r="K16" s="78"/>
      <c r="L16" s="44"/>
      <c r="M16" s="41"/>
      <c r="P16" s="40"/>
      <c r="Q16" s="60"/>
      <c r="R16" s="44"/>
      <c r="S16" s="44"/>
      <c r="T16" s="60"/>
      <c r="U16" s="44"/>
      <c r="V16" s="44"/>
      <c r="W16" s="44"/>
      <c r="X16" s="44"/>
      <c r="Y16" s="41"/>
    </row>
    <row r="17" spans="6:25" ht="24" thickBot="1" x14ac:dyDescent="0.5">
      <c r="F17" s="80" t="s">
        <v>13</v>
      </c>
      <c r="G17" s="44"/>
      <c r="H17" s="44"/>
      <c r="I17" s="44"/>
      <c r="J17" s="74">
        <f>SUM(C10/K5)</f>
        <v>1.2017850886045292E-3</v>
      </c>
      <c r="K17" s="78" t="s">
        <v>14</v>
      </c>
      <c r="L17" s="44"/>
      <c r="M17" s="41"/>
      <c r="P17" s="40"/>
      <c r="Q17" s="60"/>
      <c r="R17" s="44" t="s">
        <v>124</v>
      </c>
      <c r="S17" s="44"/>
      <c r="T17" s="103">
        <f>SUM(T14-Q8)</f>
        <v>14694.990000000002</v>
      </c>
      <c r="U17" s="44" t="s">
        <v>5</v>
      </c>
      <c r="V17" s="44"/>
      <c r="W17" s="44"/>
      <c r="X17" s="44"/>
      <c r="Y17" s="41"/>
    </row>
    <row r="18" spans="6:25" ht="6" customHeight="1" thickBot="1" x14ac:dyDescent="0.5">
      <c r="F18" s="80"/>
      <c r="G18" s="44"/>
      <c r="H18" s="44"/>
      <c r="I18" s="44"/>
      <c r="J18" s="82"/>
      <c r="K18" s="78"/>
      <c r="L18" s="44"/>
      <c r="M18" s="41"/>
      <c r="P18" s="40"/>
      <c r="Q18" s="60"/>
      <c r="R18" s="44"/>
      <c r="S18" s="44"/>
      <c r="T18" s="60"/>
      <c r="U18" s="44"/>
      <c r="V18" s="44"/>
      <c r="W18" s="44"/>
      <c r="X18" s="44"/>
      <c r="Y18" s="41"/>
    </row>
    <row r="19" spans="6:25" ht="24" thickBot="1" x14ac:dyDescent="0.5">
      <c r="F19" s="80" t="s">
        <v>117</v>
      </c>
      <c r="G19" s="44"/>
      <c r="H19" s="44"/>
      <c r="I19" s="44"/>
      <c r="J19" s="75">
        <f>SUM(T14/K5)</f>
        <v>0.7809627416945869</v>
      </c>
      <c r="K19" s="78" t="s">
        <v>5</v>
      </c>
      <c r="L19" s="44"/>
      <c r="M19" s="41"/>
      <c r="P19" s="40"/>
      <c r="Q19" s="60"/>
      <c r="R19" s="44"/>
      <c r="S19" s="44"/>
      <c r="T19" s="60"/>
      <c r="U19" s="44"/>
      <c r="V19" s="44"/>
      <c r="W19" s="44"/>
      <c r="X19" s="44"/>
      <c r="Y19" s="41"/>
    </row>
    <row r="20" spans="6:25" ht="5.25" customHeight="1" thickBot="1" x14ac:dyDescent="0.5">
      <c r="F20" s="80"/>
      <c r="G20" s="44"/>
      <c r="H20" s="44"/>
      <c r="I20" s="44"/>
      <c r="J20" s="91"/>
      <c r="K20" s="78"/>
      <c r="L20" s="44"/>
      <c r="M20" s="41"/>
      <c r="P20" s="42"/>
      <c r="Q20" s="61"/>
      <c r="R20" s="45"/>
      <c r="S20" s="45"/>
      <c r="T20" s="61"/>
      <c r="U20" s="45"/>
      <c r="V20" s="45"/>
      <c r="W20" s="45"/>
      <c r="X20" s="45"/>
      <c r="Y20" s="43"/>
    </row>
    <row r="21" spans="6:25" ht="24" thickBot="1" x14ac:dyDescent="0.5">
      <c r="F21" s="80" t="s">
        <v>118</v>
      </c>
      <c r="G21" s="44"/>
      <c r="H21" s="44"/>
      <c r="I21" s="44"/>
      <c r="J21" s="75">
        <f>SUM(Q8/K5)</f>
        <v>0.18777701529891414</v>
      </c>
      <c r="K21" s="78" t="s">
        <v>5</v>
      </c>
      <c r="L21" s="73">
        <f>SUM(J21*1000)</f>
        <v>187.77701529891414</v>
      </c>
      <c r="M21" s="41" t="s">
        <v>123</v>
      </c>
    </row>
    <row r="22" spans="6:25" ht="7.5" customHeight="1" x14ac:dyDescent="0.3">
      <c r="F22" s="40"/>
      <c r="G22" s="44"/>
      <c r="H22" s="44"/>
      <c r="I22" s="44"/>
      <c r="J22" s="44"/>
      <c r="K22" s="90"/>
      <c r="L22" s="44"/>
      <c r="M22" s="41"/>
    </row>
    <row r="23" spans="6:25" ht="6.75" customHeight="1" x14ac:dyDescent="0.3">
      <c r="F23" s="40"/>
      <c r="G23" s="44"/>
      <c r="H23" s="44"/>
      <c r="I23" s="44"/>
      <c r="J23" s="44"/>
      <c r="K23" s="90"/>
      <c r="L23" s="44"/>
      <c r="M23" s="41"/>
    </row>
    <row r="24" spans="6:25" ht="22.5" customHeight="1" thickBot="1" x14ac:dyDescent="0.55000000000000004">
      <c r="F24" s="124" t="s">
        <v>114</v>
      </c>
      <c r="G24" s="125"/>
      <c r="H24" s="125"/>
      <c r="I24" s="125"/>
      <c r="J24" s="125"/>
      <c r="K24" s="125"/>
      <c r="L24" s="125"/>
      <c r="M24" s="126"/>
    </row>
    <row r="25" spans="6:25" ht="24" thickBot="1" x14ac:dyDescent="0.4">
      <c r="F25" s="77" t="s">
        <v>12</v>
      </c>
      <c r="G25" s="44"/>
      <c r="H25" s="44"/>
      <c r="I25" s="44"/>
      <c r="J25" s="83">
        <f>SUM('2017'!J15-'2016'!J15)</f>
        <v>0.25465844647203628</v>
      </c>
      <c r="K25" s="78" t="s">
        <v>1</v>
      </c>
      <c r="L25" s="99">
        <f>SUM(J25*1000)</f>
        <v>254.65844647203627</v>
      </c>
      <c r="M25" s="79" t="s">
        <v>27</v>
      </c>
    </row>
    <row r="26" spans="6:25" ht="6.75" customHeight="1" thickBot="1" x14ac:dyDescent="0.5">
      <c r="F26" s="80"/>
      <c r="G26" s="44"/>
      <c r="H26" s="44"/>
      <c r="I26" s="44"/>
      <c r="J26" s="81"/>
      <c r="K26" s="78"/>
      <c r="L26" s="44"/>
      <c r="M26" s="41"/>
    </row>
    <row r="27" spans="6:25" ht="24" thickBot="1" x14ac:dyDescent="0.4">
      <c r="F27" s="80" t="s">
        <v>13</v>
      </c>
      <c r="G27" s="44"/>
      <c r="H27" s="44"/>
      <c r="I27" s="44"/>
      <c r="J27" s="83">
        <f>SUM('2017'!J17-'2016'!J17)</f>
        <v>6.6766081054099201E-5</v>
      </c>
      <c r="K27" s="78" t="s">
        <v>14</v>
      </c>
      <c r="L27" s="100">
        <f>SUM(J27*1000)</f>
        <v>6.6766081054099202E-2</v>
      </c>
      <c r="M27" s="95" t="s">
        <v>115</v>
      </c>
    </row>
    <row r="28" spans="6:25" ht="7.5" customHeight="1" thickBot="1" x14ac:dyDescent="0.5">
      <c r="F28" s="80"/>
      <c r="G28" s="44"/>
      <c r="H28" s="44"/>
      <c r="I28" s="44"/>
      <c r="J28" s="82"/>
      <c r="K28" s="78"/>
      <c r="L28" s="44"/>
      <c r="M28" s="41"/>
    </row>
    <row r="29" spans="6:25" ht="23.25" customHeight="1" thickBot="1" x14ac:dyDescent="0.4">
      <c r="F29" s="80" t="s">
        <v>26</v>
      </c>
      <c r="G29" s="44"/>
      <c r="H29" s="44"/>
      <c r="I29" s="44"/>
      <c r="J29" s="94">
        <f>SUM('2016'!J21-'2017'!J21)</f>
        <v>4.2601633136531564E-2</v>
      </c>
      <c r="K29" s="78" t="s">
        <v>5</v>
      </c>
      <c r="L29" s="96">
        <f>SUM(J29*1000)</f>
        <v>42.601633136531561</v>
      </c>
      <c r="M29" s="41" t="s">
        <v>123</v>
      </c>
    </row>
    <row r="30" spans="6:25" ht="6.75" customHeight="1" thickBot="1" x14ac:dyDescent="0.35">
      <c r="F30" s="42"/>
      <c r="G30" s="45"/>
      <c r="H30" s="45"/>
      <c r="I30" s="45"/>
      <c r="J30" s="45"/>
      <c r="K30" s="51"/>
      <c r="L30" s="45"/>
      <c r="M30" s="43"/>
    </row>
  </sheetData>
  <mergeCells count="17">
    <mergeCell ref="C1:D1"/>
    <mergeCell ref="I2:L2"/>
    <mergeCell ref="P2:R2"/>
    <mergeCell ref="W3:Y3"/>
    <mergeCell ref="B4:D4"/>
    <mergeCell ref="E4:F4"/>
    <mergeCell ref="W4:Y4"/>
    <mergeCell ref="W11:Y11"/>
    <mergeCell ref="W12:Y12"/>
    <mergeCell ref="F14:M14"/>
    <mergeCell ref="F24:M24"/>
    <mergeCell ref="W5:Y5"/>
    <mergeCell ref="W6:Y6"/>
    <mergeCell ref="W7:Y7"/>
    <mergeCell ref="W8:Y8"/>
    <mergeCell ref="W9:Y9"/>
    <mergeCell ref="W10:Y10"/>
  </mergeCells>
  <pageMargins left="0.70866141732283472" right="0.70866141732283472" top="0.74803149606299213" bottom="0.74803149606299213" header="0.31496062992125984" footer="0.31496062992125984"/>
  <pageSetup paperSize="8" scale="7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AE6C253E6AC9944EAB397828DB234ACA" ma:contentTypeVersion="771" ma:contentTypeDescription="Permitting &amp; Compliance Excel Document" ma:contentTypeScope="" ma:versionID="4578bad82673d9d9303eb493f31c8b7a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targetNamespace="http://schemas.microsoft.com/office/2006/metadata/properties" ma:root="true" ma:fieldsID="239d702eee03ee8c2bd94faf93946083" ns2:_="" ns4:_="" ns5:_="">
    <xsd:import namespace="859f7ad6-93f6-4205-b62b-a17f28acbbac"/>
    <xsd:import namespace="005db27c-c37f-4c3b-898d-3fee1249b08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5:_dlc_DocId" minOccurs="0"/>
                <xsd:element ref="ns5:_dlc_DocIdUrl" minOccurs="0"/>
                <xsd:element ref="ns5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6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Welsh_x0020_Local_x0020_Authority xmlns="859f7ad6-93f6-4205-b62b-a17f28acbbac">Caerphilly CBC</Welsh_x0020_Local_x0020_Authority>
    <Site_x0020_Name xmlns="859f7ad6-93f6-4205-b62b-a17f28acbbac">Peter's Food Service</Site_x0020_Name>
    <Facility_x0020_Address xmlns="859f7ad6-93f6-4205-b62b-a17f28acbbac">Peter's Food Service, Bedwas House Industrial Estate, Bedwas, Caerphilly CF83 8XP</Facility_x0020_Address>
    <Customer_x0020_Name xmlns="859f7ad6-93f6-4205-b62b-a17f28acbbac">Peter's Food Service Ltd</Customer_x0020_Name>
    <Internal_x002f_External xmlns="859f7ad6-93f6-4205-b62b-a17f28acbbac">Incoming document</Internal_x002f_External>
    <Document_x0020_Type xmlns="859f7ad6-93f6-4205-b62b-a17f28acbbac">Form/Proforma</Document_x0020_Type>
    <Disclosure_x0020_Status xmlns="859f7ad6-93f6-4205-b62b-a17f28acbbac">Public register</Disclosure_x0020_Status>
    <Addressee xmlns="859f7ad6-93f6-4205-b62b-a17f28acbbac">Unit 1, Greenway, Bedwas House Industrial Estate, Bedwas, Caerphilly CF83 8XP</Addressee>
    <Process_x0020_Type xmlns="859f7ad6-93f6-4205-b62b-a17f28acbbac"/>
    <License_x002f_Activity_x0020_Type xmlns="859f7ad6-93f6-4205-b62b-a17f28acbbac">3. EPR Regulated Industry</License_x002f_Activity_x0020_Type>
    <Document_x0020_Date xmlns="859f7ad6-93f6-4205-b62b-a17f28acbbac">2018-02-26T00:00:00+00:00</Document_x0020_Date>
    <Environment_x0020_Sub_x0020_Folder xmlns="859f7ad6-93f6-4205-b62b-a17f28acbbac">Environment monitoring</Environment_x0020_Sub_x0020_Folder>
    <Surrendered_x002f_Expired xmlns="859f7ad6-93f6-4205-b62b-a17f28acbbac" xsi:nil="true"/>
    <Post_x0020_code xmlns="859f7ad6-93f6-4205-b62b-a17f28acbbac">CF83 8XP</Post_x0020_code>
    <Surrendered_x002f_Expired_x0020_Date xmlns="859f7ad6-93f6-4205-b62b-a17f28acbbac" xsi:nil="true"/>
    <_dlc_DocId xmlns="9be56660-2c31-41ef-bc00-23e72f632f2a">REGU-386-23547</_dlc_DocId>
    <_dlc_DocIdUrl xmlns="9be56660-2c31-41ef-bc00-23e72f632f2a">
      <Url>https://cyfoethnaturiolcymru.sharepoint.com/teams/Regulatory/Permitting/_layouts/15/DocIdRedir.aspx?ID=REGU-386-23547</Url>
      <Description>REGU-386-23547</Description>
    </_dlc_DocIdUrl>
  </documentManagement>
</p:properties>
</file>

<file path=customXml/itemProps1.xml><?xml version="1.0" encoding="utf-8"?>
<ds:datastoreItem xmlns:ds="http://schemas.openxmlformats.org/officeDocument/2006/customXml" ds:itemID="{AD22F8F9-58F5-48A9-81F6-C3DFFFCB3BB9}"/>
</file>

<file path=customXml/itemProps2.xml><?xml version="1.0" encoding="utf-8"?>
<ds:datastoreItem xmlns:ds="http://schemas.openxmlformats.org/officeDocument/2006/customXml" ds:itemID="{2399A8CF-78FC-484B-AF47-75685EAD05B9}"/>
</file>

<file path=customXml/itemProps3.xml><?xml version="1.0" encoding="utf-8"?>
<ds:datastoreItem xmlns:ds="http://schemas.openxmlformats.org/officeDocument/2006/customXml" ds:itemID="{A782F87E-9E85-4E1E-857B-8399EB3FB72E}"/>
</file>

<file path=customXml/itemProps4.xml><?xml version="1.0" encoding="utf-8"?>
<ds:datastoreItem xmlns:ds="http://schemas.openxmlformats.org/officeDocument/2006/customXml" ds:itemID="{FF225D30-3FD6-4AF9-BB32-52A48DAEDF6F}"/>
</file>

<file path=customXml/itemProps5.xml><?xml version="1.0" encoding="utf-8"?>
<ds:datastoreItem xmlns:ds="http://schemas.openxmlformats.org/officeDocument/2006/customXml" ds:itemID="{1B85D7A3-B73C-40D4-93D0-0377AD41146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2013</vt:lpstr>
      <vt:lpstr>2014</vt:lpstr>
      <vt:lpstr>2015</vt:lpstr>
      <vt:lpstr>2016</vt:lpstr>
      <vt:lpstr>2017</vt:lpstr>
    </vt:vector>
  </TitlesOfParts>
  <Company>Peter's Food Service Ltd.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Annual 2013-2017 Energy-Waste data</dc:title>
  <dc:creator>Peters Pies</dc:creator>
  <cp:lastModifiedBy>Parr, Elizabeth</cp:lastModifiedBy>
  <cp:lastPrinted>2018-02-27T10:20:14Z</cp:lastPrinted>
  <dcterms:created xsi:type="dcterms:W3CDTF">2016-02-22T10:13:09Z</dcterms:created>
  <dcterms:modified xsi:type="dcterms:W3CDTF">2018-02-27T10:21:32Z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0x01010067EB80C5FE939D4A9B3D8BA62129B7F5020200AE6C253E6AC9944EAB397828DB234ACA</vt:lpwstr>
  </property>
  <property fmtid="{D5CDD505-2E9C-101B-9397-08002B2CF9AE}" pid="3" name="_dlc_DocIdItemGuid">
    <vt:lpwstr>5d05f891-80bc-4851-b860-16f96c63ac3b</vt:lpwstr>
  </property>
  <property fmtid="{D5CDD505-2E9C-101B-9397-08002B2CF9AE}" pid="4" name="_docset_NoMedatataSyncRequired">
    <vt:lpwstr>False</vt:lpwstr>
  </property>
  <property fmtid="{D5CDD505-2E9C-101B-9397-08002B2CF9AE}" pid="5" name="_dlc_DocId">
    <vt:lpwstr>REGU-386-23547</vt:lpwstr>
  </property>
  <property fmtid="{D5CDD505-2E9C-101B-9397-08002B2CF9AE}" pid="6" name="_dlc_DocIdUrl">
    <vt:lpwstr>https://cyfoethnaturiolcymru.sharepoint.com/teams/Regulatory/Permitting/_layouts/15/DocIdRedir.aspx?ID=REGU-386-23547, REGU-386-23547</vt:lpwstr>
  </property>
</Properties>
</file>