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16983/"/>
    </mc:Choice>
  </mc:AlternateContent>
  <xr:revisionPtr revIDLastSave="0" documentId="13_ncr:1_{DAD0A8FD-6818-4937-9819-E21F7B4F20BA}" xr6:coauthVersionLast="46" xr6:coauthVersionMax="46" xr10:uidLastSave="{00000000-0000-0000-0000-000000000000}"/>
  <bookViews>
    <workbookView xWindow="-165" yWindow="-165" windowWidth="29130" windowHeight="15930" tabRatio="870" activeTab="1" xr2:uid="{00000000-000D-0000-FFFF-FFFF00000000}"/>
  </bookViews>
  <sheets>
    <sheet name="Court farm " sheetId="1" r:id="rId1"/>
    <sheet name="Pontsticil cake" sheetId="21" r:id="rId2"/>
    <sheet name="Pontistcil liquid" sheetId="27" r:id="rId3"/>
    <sheet name="Andigestion" sheetId="28" r:id="rId4"/>
    <sheet name="Hirwaun"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M65" i="21"/>
  <c r="N65" i="21"/>
  <c r="O65" i="21"/>
  <c r="P65" i="21"/>
  <c r="Q65" i="21"/>
  <c r="R65" i="21"/>
  <c r="S65" i="21"/>
  <c r="T65" i="21"/>
  <c r="U65" i="21"/>
  <c r="M65" i="27"/>
  <c r="N65" i="27"/>
  <c r="O65" i="27"/>
  <c r="P65" i="27"/>
  <c r="Q65" i="27"/>
  <c r="R65" i="27"/>
  <c r="S65" i="27"/>
  <c r="T65" i="27"/>
  <c r="U65" i="27"/>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M65" i="29"/>
  <c r="N65" i="29"/>
  <c r="O65" i="29"/>
  <c r="P65" i="29"/>
  <c r="Q65" i="29"/>
  <c r="R65" i="29"/>
  <c r="S65" i="29"/>
  <c r="T65" i="29"/>
  <c r="U65" i="29"/>
  <c r="M65" i="23"/>
  <c r="N65" i="23"/>
  <c r="O65" i="23"/>
  <c r="P65" i="23"/>
  <c r="Q65" i="23"/>
  <c r="R65" i="23"/>
  <c r="S65" i="23"/>
  <c r="T65" i="23"/>
  <c r="U65" i="23"/>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Q22" i="30"/>
  <c r="I22" i="30"/>
  <c r="V20" i="30"/>
  <c r="U20" i="30"/>
  <c r="T20" i="30"/>
  <c r="S20" i="30"/>
  <c r="R20" i="30"/>
  <c r="Q20" i="30"/>
  <c r="P20" i="30"/>
  <c r="O20" i="30"/>
  <c r="N20" i="30"/>
  <c r="V18" i="30"/>
  <c r="T18" i="30"/>
  <c r="J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O20" i="28"/>
  <c r="N20" i="28"/>
  <c r="U18" i="28"/>
  <c r="P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V20" i="27"/>
  <c r="U20" i="27"/>
  <c r="T20" i="27"/>
  <c r="S20" i="27"/>
  <c r="R20" i="27"/>
  <c r="Q20" i="27"/>
  <c r="P20" i="27"/>
  <c r="O20" i="27"/>
  <c r="N20" i="27"/>
  <c r="U18" i="27"/>
  <c r="S18" i="27"/>
  <c r="O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T6" i="19" l="1"/>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K23" i="22" s="1"/>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K23" i="28" s="1"/>
  <c r="K24" i="28" s="1"/>
  <c r="R59" i="28"/>
  <c r="S17" i="28"/>
  <c r="S21" i="28"/>
  <c r="S23" i="28" s="1"/>
  <c r="S24" i="28" s="1"/>
  <c r="I59" i="29"/>
  <c r="J17" i="29"/>
  <c r="J21" i="29"/>
  <c r="Q59" i="29"/>
  <c r="R21" i="29"/>
  <c r="R23"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K59" i="27"/>
  <c r="L17" i="27"/>
  <c r="L19" i="27" s="1"/>
  <c r="L20" i="27" s="1"/>
  <c r="S59" i="27"/>
  <c r="T17" i="27"/>
  <c r="T19" i="27" s="1"/>
  <c r="C59" i="28"/>
  <c r="D21" i="28"/>
  <c r="D23" i="28" s="1"/>
  <c r="D24" i="28" s="1"/>
  <c r="D17" i="28"/>
  <c r="K59" i="28"/>
  <c r="L21" i="28"/>
  <c r="L17" i="28"/>
  <c r="L19" i="28" s="1"/>
  <c r="L20" i="28" s="1"/>
  <c r="S59" i="28"/>
  <c r="T21" i="28"/>
  <c r="T17" i="28"/>
  <c r="T19" i="28" s="1"/>
  <c r="J59" i="29"/>
  <c r="K17" i="29"/>
  <c r="K19" i="29" s="1"/>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23" i="21" s="1"/>
  <c r="H24" i="21" s="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23" i="24" s="1"/>
  <c r="K17" i="24"/>
  <c r="R59" i="24"/>
  <c r="S21" i="24"/>
  <c r="S23" i="24" s="1"/>
  <c r="S17" i="24"/>
  <c r="G21" i="26"/>
  <c r="G17" i="26"/>
  <c r="O17" i="26"/>
  <c r="O21" i="26"/>
  <c r="E59" i="27"/>
  <c r="F17" i="27"/>
  <c r="F19" i="27" s="1"/>
  <c r="F20" i="27" s="1"/>
  <c r="M59" i="27"/>
  <c r="N17" i="27"/>
  <c r="U59" i="27"/>
  <c r="V17" i="27"/>
  <c r="E59" i="28"/>
  <c r="F17" i="28"/>
  <c r="F19" i="28" s="1"/>
  <c r="F20" i="28" s="1"/>
  <c r="F21" i="28"/>
  <c r="M59" i="28"/>
  <c r="N17" i="28"/>
  <c r="N19" i="28" s="1"/>
  <c r="N21" i="28"/>
  <c r="U59" i="28"/>
  <c r="V17" i="28"/>
  <c r="V21" i="28"/>
  <c r="D59" i="29"/>
  <c r="E17" i="29"/>
  <c r="E21" i="29"/>
  <c r="E23"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9" i="21" s="1"/>
  <c r="G20" i="21" s="1"/>
  <c r="G17" i="22"/>
  <c r="G19" i="22" s="1"/>
  <c r="G21" i="22"/>
  <c r="O17" i="22"/>
  <c r="O19" i="22" s="1"/>
  <c r="O21" i="22"/>
  <c r="O23" i="22" s="1"/>
  <c r="H59" i="23"/>
  <c r="I21" i="23"/>
  <c r="I23" i="23" s="1"/>
  <c r="I17" i="23"/>
  <c r="P59" i="23"/>
  <c r="Q17" i="23"/>
  <c r="Q21" i="23"/>
  <c r="Q23" i="23" s="1"/>
  <c r="C59" i="24"/>
  <c r="D17" i="24"/>
  <c r="D19" i="24" s="1"/>
  <c r="D21" i="24"/>
  <c r="K59" i="24"/>
  <c r="L21" i="24"/>
  <c r="L17" i="24"/>
  <c r="L19" i="24" s="1"/>
  <c r="S59" i="24"/>
  <c r="T21" i="24"/>
  <c r="T17" i="24"/>
  <c r="T19" i="24" s="1"/>
  <c r="H21" i="26"/>
  <c r="H23" i="26" s="1"/>
  <c r="H17" i="26"/>
  <c r="P21" i="26"/>
  <c r="P17" i="26"/>
  <c r="F59" i="28"/>
  <c r="G17" i="28"/>
  <c r="G19" i="28" s="1"/>
  <c r="G20" i="28" s="1"/>
  <c r="G21" i="28"/>
  <c r="G23" i="28" s="1"/>
  <c r="G24" i="28" s="1"/>
  <c r="N59" i="28"/>
  <c r="O17" i="28"/>
  <c r="O19" i="28" s="1"/>
  <c r="O21" i="28"/>
  <c r="E59" i="29"/>
  <c r="F17" i="29"/>
  <c r="F21" i="29"/>
  <c r="M59" i="29"/>
  <c r="N17" i="29"/>
  <c r="N21" i="29"/>
  <c r="U59" i="29"/>
  <c r="V17" i="29"/>
  <c r="V21" i="29"/>
  <c r="V23" i="29" s="1"/>
  <c r="D59" i="30"/>
  <c r="E17" i="30"/>
  <c r="E19" i="30" s="1"/>
  <c r="E20" i="30" s="1"/>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E23" i="24" s="1"/>
  <c r="L59" i="24"/>
  <c r="M17" i="24"/>
  <c r="M19" i="24" s="1"/>
  <c r="M21" i="24"/>
  <c r="M23" i="24" s="1"/>
  <c r="T59" i="24"/>
  <c r="U21" i="24"/>
  <c r="U17" i="24"/>
  <c r="H59" i="26"/>
  <c r="I17" i="26"/>
  <c r="I19" i="26" s="1"/>
  <c r="I21" i="26"/>
  <c r="I23" i="26" s="1"/>
  <c r="P59" i="26"/>
  <c r="Q17" i="26"/>
  <c r="Q19" i="26" s="1"/>
  <c r="Q21" i="26"/>
  <c r="E63" i="26"/>
  <c r="H17" i="27"/>
  <c r="P17" i="27"/>
  <c r="P19" i="27" s="1"/>
  <c r="H21" i="28"/>
  <c r="H23" i="28" s="1"/>
  <c r="H24" i="28" s="1"/>
  <c r="H17" i="28"/>
  <c r="P21" i="28"/>
  <c r="P17" i="28"/>
  <c r="P19" i="28" s="1"/>
  <c r="G17" i="29"/>
  <c r="G21" i="29"/>
  <c r="G23" i="29" s="1"/>
  <c r="O17" i="29"/>
  <c r="O21" i="29"/>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19" i="21" s="1"/>
  <c r="E20" i="21" s="1"/>
  <c r="E21" i="21"/>
  <c r="E23" i="21" s="1"/>
  <c r="E24" i="21" s="1"/>
  <c r="H59" i="22"/>
  <c r="I17" i="22"/>
  <c r="I19" i="22" s="1"/>
  <c r="I21" i="22"/>
  <c r="I23" i="22" s="1"/>
  <c r="P59" i="22"/>
  <c r="Q17" i="22"/>
  <c r="Q19" i="22" s="1"/>
  <c r="Q21" i="22"/>
  <c r="J59" i="23"/>
  <c r="K17" i="23"/>
  <c r="K19" i="23" s="1"/>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24" i="28" s="1"/>
  <c r="Q17" i="28"/>
  <c r="Q19" i="28" s="1"/>
  <c r="H21" i="29"/>
  <c r="H23" i="29" s="1"/>
  <c r="H17" i="29"/>
  <c r="P21" i="29"/>
  <c r="P23" i="29" s="1"/>
  <c r="P17" i="29"/>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C59" i="23"/>
  <c r="D17" i="23"/>
  <c r="D19" i="23" s="1"/>
  <c r="D21" i="23"/>
  <c r="S59" i="23"/>
  <c r="T17" i="23"/>
  <c r="T21" i="23"/>
  <c r="G17" i="24"/>
  <c r="G19" i="24" s="1"/>
  <c r="G21" i="24"/>
  <c r="G23" i="24" s="1"/>
  <c r="O17" i="24"/>
  <c r="O21" i="24"/>
  <c r="J59" i="26"/>
  <c r="K17" i="26"/>
  <c r="K19" i="26" s="1"/>
  <c r="K21" i="26"/>
  <c r="R59" i="26"/>
  <c r="S17" i="26"/>
  <c r="S19" i="26" s="1"/>
  <c r="S21" i="26"/>
  <c r="S23" i="26" s="1"/>
  <c r="M63" i="26"/>
  <c r="I59" i="27"/>
  <c r="J17" i="27"/>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G23" i="22"/>
  <c r="K58" i="21"/>
  <c r="K61" i="21" s="1"/>
  <c r="K64" i="21" s="1"/>
  <c r="R19" i="24"/>
  <c r="I21" i="27"/>
  <c r="I23" i="27" s="1"/>
  <c r="I24" i="27" s="1"/>
  <c r="Q21" i="27"/>
  <c r="R58" i="21"/>
  <c r="R61" i="21" s="1"/>
  <c r="R64" i="21" s="1"/>
  <c r="O57" i="21"/>
  <c r="A43" i="21"/>
  <c r="J58" i="21"/>
  <c r="J61" i="21" s="1"/>
  <c r="G23" i="26"/>
  <c r="D58" i="29"/>
  <c r="D61" i="29" s="1"/>
  <c r="P23" i="26"/>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I24" i="30" s="1"/>
  <c r="Q23" i="30"/>
  <c r="Q24" i="30" s="1"/>
  <c r="U23" i="30"/>
  <c r="U24" i="30" s="1"/>
  <c r="J58" i="28"/>
  <c r="J61" i="28" s="1"/>
  <c r="J64"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J19" i="27"/>
  <c r="J20" i="27" s="1"/>
  <c r="R21" i="27"/>
  <c r="R23" i="27" s="1"/>
  <c r="R24" i="27" s="1"/>
  <c r="E58" i="27"/>
  <c r="E61" i="27" s="1"/>
  <c r="E64" i="27" s="1"/>
  <c r="E65"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L58" i="28"/>
  <c r="L61" i="28" s="1"/>
  <c r="S58" i="29"/>
  <c r="S61" i="29" s="1"/>
  <c r="S64" i="29" s="1"/>
  <c r="P19" i="21"/>
  <c r="H23" i="22"/>
  <c r="P23" i="22"/>
  <c r="C58" i="22"/>
  <c r="C61" i="22" s="1"/>
  <c r="C64" i="22" s="1"/>
  <c r="C65" i="22" s="1"/>
  <c r="K58" i="22"/>
  <c r="K61" i="22" s="1"/>
  <c r="K64" i="22" s="1"/>
  <c r="K65" i="22" s="1"/>
  <c r="S58" i="22"/>
  <c r="S61" i="22" s="1"/>
  <c r="S64" i="22" s="1"/>
  <c r="F57" i="23"/>
  <c r="D23" i="24"/>
  <c r="L23" i="24"/>
  <c r="T23" i="24"/>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S58" i="27"/>
  <c r="S61" i="27" s="1"/>
  <c r="S64" i="27" s="1"/>
  <c r="P57" i="27"/>
  <c r="N59" i="27"/>
  <c r="H58" i="28"/>
  <c r="H61" i="28" s="1"/>
  <c r="P58" i="28"/>
  <c r="P61" i="28" s="1"/>
  <c r="N57" i="28"/>
  <c r="D23" i="29"/>
  <c r="L23" i="29"/>
  <c r="T23" i="29"/>
  <c r="G58" i="29"/>
  <c r="G61" i="29" s="1"/>
  <c r="O58" i="29"/>
  <c r="O61" i="29" s="1"/>
  <c r="P59" i="29"/>
  <c r="D64" i="30"/>
  <c r="I57" i="30"/>
  <c r="M19" i="21"/>
  <c r="M20" i="21" s="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Q58" i="28"/>
  <c r="Q61" i="28" s="1"/>
  <c r="Q64" i="28" s="1"/>
  <c r="P23" i="28"/>
  <c r="P24" i="28" s="1"/>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O24" i="30" s="1"/>
  <c r="H23" i="30"/>
  <c r="H24" i="30" s="1"/>
  <c r="R19" i="30"/>
  <c r="F63" i="30"/>
  <c r="N63" i="30"/>
  <c r="K19" i="30"/>
  <c r="K20" i="30" s="1"/>
  <c r="S19" i="30"/>
  <c r="S23" i="30"/>
  <c r="S24" i="30" s="1"/>
  <c r="A31" i="30"/>
  <c r="A33" i="30"/>
  <c r="A39" i="30"/>
  <c r="A41" i="30"/>
  <c r="A47" i="30"/>
  <c r="A49" i="30"/>
  <c r="G57" i="30"/>
  <c r="O57" i="30"/>
  <c r="G59" i="30"/>
  <c r="G64" i="30" s="1"/>
  <c r="O59" i="30"/>
  <c r="G63" i="30"/>
  <c r="O63" i="30"/>
  <c r="P63" i="30"/>
  <c r="I63" i="30"/>
  <c r="Q63" i="30"/>
  <c r="T19" i="30"/>
  <c r="N19" i="30"/>
  <c r="V19" i="30"/>
  <c r="F23" i="30"/>
  <c r="F24" i="30" s="1"/>
  <c r="N23" i="30"/>
  <c r="N24" i="30" s="1"/>
  <c r="B63" i="30"/>
  <c r="J63" i="30"/>
  <c r="R63"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S19" i="29"/>
  <c r="K23" i="29"/>
  <c r="S23" i="29"/>
  <c r="A31" i="29"/>
  <c r="A33" i="29"/>
  <c r="A39" i="29"/>
  <c r="A41" i="29"/>
  <c r="A47" i="29"/>
  <c r="A49" i="29"/>
  <c r="G57" i="29"/>
  <c r="O57" i="29"/>
  <c r="G59" i="29"/>
  <c r="O59" i="29"/>
  <c r="G63" i="29"/>
  <c r="O63" i="29"/>
  <c r="E19" i="29"/>
  <c r="M19" i="29"/>
  <c r="U19"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H19" i="29"/>
  <c r="P19" i="29"/>
  <c r="D63" i="29"/>
  <c r="L63" i="29"/>
  <c r="T63" i="29"/>
  <c r="E63" i="29"/>
  <c r="M63" i="29"/>
  <c r="K19" i="28"/>
  <c r="K20" i="28" s="1"/>
  <c r="S19" i="28"/>
  <c r="A31" i="28"/>
  <c r="A33" i="28"/>
  <c r="A37" i="28"/>
  <c r="A39" i="28"/>
  <c r="A41" i="28"/>
  <c r="A45" i="28"/>
  <c r="A47" i="28"/>
  <c r="A49" i="28"/>
  <c r="G57" i="28"/>
  <c r="O57" i="28"/>
  <c r="G59" i="28"/>
  <c r="O59" i="28"/>
  <c r="G63" i="28"/>
  <c r="O63" i="28"/>
  <c r="D19" i="28"/>
  <c r="D20" i="28" s="1"/>
  <c r="L23" i="28"/>
  <c r="L24" i="28" s="1"/>
  <c r="T23" i="28"/>
  <c r="T24" i="28" s="1"/>
  <c r="H59" i="28"/>
  <c r="P59" i="28"/>
  <c r="H63" i="28"/>
  <c r="P63" i="28"/>
  <c r="E19" i="28"/>
  <c r="E20" i="28" s="1"/>
  <c r="M19" i="28"/>
  <c r="M20" i="28" s="1"/>
  <c r="U19" i="28"/>
  <c r="M23" i="28"/>
  <c r="M24" i="28" s="1"/>
  <c r="I57" i="28"/>
  <c r="Q57" i="28"/>
  <c r="I63" i="28"/>
  <c r="Q63" i="28"/>
  <c r="R19" i="28"/>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H19" i="27"/>
  <c r="H20" i="27" s="1"/>
  <c r="D63" i="27"/>
  <c r="L63" i="27"/>
  <c r="T63" i="27"/>
  <c r="H63" i="27"/>
  <c r="Q19" i="27"/>
  <c r="E63" i="27"/>
  <c r="M63" i="27"/>
  <c r="U64" i="26"/>
  <c r="U66" i="26" s="1"/>
  <c r="O23" i="26"/>
  <c r="J23" i="26"/>
  <c r="H64" i="26"/>
  <c r="H65" i="26" s="1"/>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I64" i="26" s="1"/>
  <c r="I65" i="26" s="1"/>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J23" i="24"/>
  <c r="H23" i="24"/>
  <c r="P23" i="24"/>
  <c r="K19" i="24"/>
  <c r="S19" i="24"/>
  <c r="A31" i="24"/>
  <c r="A33" i="24"/>
  <c r="A37" i="24"/>
  <c r="A39" i="24"/>
  <c r="A41" i="24"/>
  <c r="A45" i="24"/>
  <c r="A47" i="24"/>
  <c r="A49" i="24"/>
  <c r="G57" i="24"/>
  <c r="O57" i="24"/>
  <c r="G59" i="24"/>
  <c r="O59" i="24"/>
  <c r="G63" i="24"/>
  <c r="O63" i="24"/>
  <c r="H59" i="24"/>
  <c r="P59" i="24"/>
  <c r="H63" i="24"/>
  <c r="P63" i="24"/>
  <c r="E19" i="24"/>
  <c r="U19"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S23" i="23"/>
  <c r="A31" i="23"/>
  <c r="A33" i="23"/>
  <c r="A37" i="23"/>
  <c r="A39" i="23"/>
  <c r="A41" i="23"/>
  <c r="A45" i="23"/>
  <c r="A47" i="23"/>
  <c r="A49" i="23"/>
  <c r="G57" i="23"/>
  <c r="O57" i="23"/>
  <c r="G59" i="23"/>
  <c r="O59" i="23"/>
  <c r="L19" i="23"/>
  <c r="T19" i="23"/>
  <c r="D23" i="23"/>
  <c r="L23" i="23"/>
  <c r="T23" i="23"/>
  <c r="E19" i="23"/>
  <c r="M19" i="23"/>
  <c r="E23" i="23"/>
  <c r="M23" i="23"/>
  <c r="I57" i="23"/>
  <c r="Q57" i="23"/>
  <c r="N23" i="23"/>
  <c r="G19"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L19" i="22"/>
  <c r="T19" i="22"/>
  <c r="L23" i="22"/>
  <c r="T23" i="22"/>
  <c r="A31" i="22"/>
  <c r="A33" i="22"/>
  <c r="A41" i="22"/>
  <c r="A47" i="22"/>
  <c r="E19" i="22"/>
  <c r="M19" i="22"/>
  <c r="E23" i="22"/>
  <c r="U23" i="22"/>
  <c r="I57" i="22"/>
  <c r="Q57" i="22"/>
  <c r="K19" i="22"/>
  <c r="A39" i="22"/>
  <c r="A49" i="22"/>
  <c r="N19" i="22"/>
  <c r="V19" i="22"/>
  <c r="V23" i="22"/>
  <c r="A32" i="22"/>
  <c r="A34" i="22"/>
  <c r="A40" i="22"/>
  <c r="A42" i="22"/>
  <c r="A48" i="22"/>
  <c r="A50" i="22"/>
  <c r="P19" i="22"/>
  <c r="P64" i="2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Q19" i="21"/>
  <c r="J23" i="21"/>
  <c r="J24" i="21" s="1"/>
  <c r="R23" i="21"/>
  <c r="R24" i="21" s="1"/>
  <c r="I19" i="21"/>
  <c r="I20" i="21" s="1"/>
  <c r="L19" i="21"/>
  <c r="L20" i="21" s="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G65" i="30"/>
  <c r="L65" i="30"/>
  <c r="H65" i="30"/>
  <c r="K65" i="30"/>
  <c r="D65" i="30"/>
  <c r="D65" i="28"/>
  <c r="I65" i="28"/>
  <c r="J65" i="28"/>
  <c r="J65" i="27"/>
  <c r="D65" i="27"/>
  <c r="I65" i="27"/>
  <c r="K65" i="27"/>
  <c r="C65" i="21"/>
  <c r="L65" i="21"/>
  <c r="K65" i="21"/>
  <c r="L64" i="28"/>
  <c r="L65" i="28" s="1"/>
  <c r="F64" i="26"/>
  <c r="F66" i="26" s="1"/>
  <c r="C64" i="23"/>
  <c r="C65" i="23" s="1"/>
  <c r="B64" i="30"/>
  <c r="B65" i="30" s="1"/>
  <c r="L64" i="22"/>
  <c r="L65" i="22" s="1"/>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L65" i="29" s="1"/>
  <c r="G64" i="24"/>
  <c r="H64" i="24"/>
  <c r="D64" i="23"/>
  <c r="D65" i="23" s="1"/>
  <c r="K64" i="24"/>
  <c r="K65" i="24" s="1"/>
  <c r="P64" i="24"/>
  <c r="U64" i="29"/>
  <c r="U66" i="29" s="1"/>
  <c r="O66" i="21"/>
  <c r="M64" i="30"/>
  <c r="M66" i="30" s="1"/>
  <c r="K64" i="26"/>
  <c r="C64" i="28"/>
  <c r="C64" i="24"/>
  <c r="L64" i="27"/>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T66" i="24"/>
  <c r="U66" i="23"/>
  <c r="P64" i="30"/>
  <c r="P66" i="30" s="1"/>
  <c r="P66" i="23"/>
  <c r="E66" i="22"/>
  <c r="T66" i="23"/>
  <c r="Q66" i="21"/>
  <c r="P66" i="21"/>
  <c r="K66" i="27"/>
  <c r="G64" i="23"/>
  <c r="Q66" i="24"/>
  <c r="R66" i="27"/>
  <c r="C66" i="27"/>
  <c r="H66" i="23"/>
  <c r="J66" i="27"/>
  <c r="G64" i="27"/>
  <c r="G66" i="30"/>
  <c r="J66" i="30"/>
  <c r="F64" i="27"/>
  <c r="T66" i="27"/>
  <c r="Q66" i="22"/>
  <c r="C66" i="22"/>
  <c r="T66" i="21"/>
  <c r="S66" i="23"/>
  <c r="H66" i="30"/>
  <c r="E66" i="30"/>
  <c r="S66" i="24"/>
  <c r="L66" i="21"/>
  <c r="S66" i="26"/>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M66" i="24"/>
  <c r="I66" i="23"/>
  <c r="N66" i="23"/>
  <c r="E66" i="23"/>
  <c r="I66" i="22"/>
  <c r="M66" i="22"/>
  <c r="S66" i="22"/>
  <c r="K66" i="22"/>
  <c r="T66" i="22"/>
  <c r="M66" i="21"/>
  <c r="K66" i="21"/>
  <c r="C66" i="21"/>
  <c r="D66" i="21"/>
  <c r="R66" i="21"/>
  <c r="N64" i="1"/>
  <c r="M64" i="1"/>
  <c r="T64" i="1"/>
  <c r="L64" i="1"/>
  <c r="L65" i="1" s="1"/>
  <c r="J64" i="1"/>
  <c r="K64" i="1"/>
  <c r="O64" i="1"/>
  <c r="C64" i="1"/>
  <c r="I64" i="1"/>
  <c r="I65" i="1" s="1"/>
  <c r="H64" i="1"/>
  <c r="G64" i="1"/>
  <c r="G65" i="1" s="1"/>
  <c r="F64" i="1"/>
  <c r="F65" i="1" s="1"/>
  <c r="E64" i="1"/>
  <c r="D64" i="1"/>
  <c r="B64" i="1"/>
  <c r="D63" i="1"/>
  <c r="L63" i="1"/>
  <c r="F63" i="1"/>
  <c r="R63" i="1"/>
  <c r="J63" i="1"/>
  <c r="Q63" i="1"/>
  <c r="Q66" i="1" s="1"/>
  <c r="I63" i="1"/>
  <c r="C63" i="1"/>
  <c r="K63" i="1"/>
  <c r="P63" i="1"/>
  <c r="H63" i="1"/>
  <c r="T63" i="1"/>
  <c r="T66" i="1" s="1"/>
  <c r="S63" i="1"/>
  <c r="O63" i="1"/>
  <c r="G63" i="1"/>
  <c r="N63" i="1"/>
  <c r="E63" i="1"/>
  <c r="B63" i="1"/>
  <c r="U63" i="1"/>
  <c r="M63" i="1"/>
  <c r="H65" i="1" l="1"/>
  <c r="D65" i="1"/>
  <c r="K65" i="1"/>
  <c r="C65" i="1"/>
  <c r="E65" i="1"/>
  <c r="J65" i="1"/>
  <c r="B65" i="1"/>
  <c r="L66" i="28"/>
  <c r="C66" i="23"/>
  <c r="F65" i="26"/>
  <c r="L66" i="22"/>
  <c r="L66" i="29"/>
  <c r="L66" i="27"/>
  <c r="L65" i="27"/>
  <c r="K66" i="23"/>
  <c r="K65" i="23"/>
  <c r="K66" i="29"/>
  <c r="K65" i="29"/>
  <c r="K66" i="26"/>
  <c r="K65" i="26"/>
  <c r="J66" i="29"/>
  <c r="J65" i="29"/>
  <c r="J66" i="22"/>
  <c r="J65" i="22"/>
  <c r="J66" i="21"/>
  <c r="J65" i="21"/>
  <c r="J66" i="26"/>
  <c r="I66" i="21"/>
  <c r="I65" i="21"/>
  <c r="H66" i="24"/>
  <c r="H65" i="24"/>
  <c r="H66" i="27"/>
  <c r="H65" i="27"/>
  <c r="H66" i="28"/>
  <c r="H65" i="28"/>
  <c r="H66" i="29"/>
  <c r="H65" i="29"/>
  <c r="H66" i="21"/>
  <c r="G66" i="22"/>
  <c r="G65" i="22"/>
  <c r="G66" i="28"/>
  <c r="G65" i="28"/>
  <c r="G66" i="21"/>
  <c r="G65" i="21"/>
  <c r="G66" i="26"/>
  <c r="G65" i="26"/>
  <c r="G66" i="23"/>
  <c r="G65" i="23"/>
  <c r="G66" i="29"/>
  <c r="G65" i="29"/>
  <c r="G66" i="27"/>
  <c r="G65" i="27"/>
  <c r="G66" i="24"/>
  <c r="G65" i="24"/>
  <c r="F66" i="23"/>
  <c r="F65" i="23"/>
  <c r="F66" i="27"/>
  <c r="F65" i="27"/>
  <c r="F66" i="21"/>
  <c r="F65" i="21"/>
  <c r="F66" i="22"/>
  <c r="F65" i="22"/>
  <c r="F66" i="24"/>
  <c r="F65" i="24"/>
  <c r="F66" i="28"/>
  <c r="F65" i="28"/>
  <c r="F66" i="29"/>
  <c r="F65" i="29"/>
  <c r="F66" i="30"/>
  <c r="F65" i="30"/>
  <c r="E66" i="26"/>
  <c r="E65" i="26"/>
  <c r="E66" i="28"/>
  <c r="E65" i="28"/>
  <c r="E66" i="29"/>
  <c r="E65" i="29"/>
  <c r="E66" i="21"/>
  <c r="E65" i="21"/>
  <c r="E66" i="24"/>
  <c r="E65" i="24"/>
  <c r="D66" i="23"/>
  <c r="D66" i="22"/>
  <c r="D66" i="26"/>
  <c r="D66" i="29"/>
  <c r="C66" i="24"/>
  <c r="C65" i="24"/>
  <c r="C66" i="28"/>
  <c r="C65" i="28"/>
  <c r="B66" i="23"/>
  <c r="B65" i="23"/>
  <c r="B66" i="26"/>
  <c r="B65" i="26"/>
  <c r="B66" i="27"/>
  <c r="B65" i="27"/>
  <c r="B66" i="28"/>
  <c r="B65" i="28"/>
  <c r="B66" i="21"/>
  <c r="B65" i="21"/>
  <c r="B66" i="29"/>
  <c r="B65" i="29"/>
  <c r="B66" i="22"/>
  <c r="B65" i="22"/>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<sst xmlns="http://schemas.openxmlformats.org/spreadsheetml/2006/main" count="2174" uniqueCount="172">
  <si>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</si>
  <si>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</si>
  <si>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</si>
  <si>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</si>
  <si>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</si>
  <si>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</si>
  <si>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</si>
  <si>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</si>
  <si>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</si>
  <si>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</si>
  <si>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</si>
  <si>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</si>
  <si>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</si>
  <si>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</si>
  <si>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</si>
  <si>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</si>
  <si>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</si>
  <si>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</si>
  <si>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</si>
  <si>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</si>
  <si>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</si>
  <si>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</si>
  <si>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</si>
  <si>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</si>
  <si>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</si>
  <si>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</si>
  <si>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</si>
  <si>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</si>
  <si>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</si>
  <si>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</si>
  <si>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</si>
  <si>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</si>
  <si>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</si>
  <si>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</si>
  <si>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</si>
  <si>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</si>
  <si>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</si>
  <si>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</si>
  <si>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</si>
  <si>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</si>
  <si>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</si>
  <si>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</si>
  <si>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</si>
  <si>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</si>
  <si>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</si>
  <si>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</si>
  <si>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</si>
  <si>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</si>
  <si>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</si>
  <si>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</si>
  <si>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</si>
  <si>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</si>
  <si>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</si>
  <si>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</si>
  <si>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</si>
  <si>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</si>
  <si>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</si>
  <si>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</si>
  <si>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</si>
  <si>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</si>
  <si>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</si>
  <si>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</si>
  <si>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</si>
  <si>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</si>
  <si>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</si>
  <si>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</si>
  <si>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</si>
  <si>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</si>
  <si>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</si>
  <si>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</si>
  <si>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</si>
  <si>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</si>
  <si>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</si>
  <si>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</si>
  <si>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</si>
  <si>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</si>
  <si>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</si>
  <si>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</si>
  <si>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</si>
  <si>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</si>
  <si>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</si>
  <si>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</si>
  <si>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</si>
  <si>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</si>
  <si>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</si>
  <si>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</si>
  <si>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</si>
  <si>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</si>
  <si>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</si>
  <si>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</si>
  <si>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</si>
  <si>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</si>
  <si>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</si>
  <si>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</si>
  <si>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</si>
  <si>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</si>
  <si>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</si>
  <si>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</si>
  <si>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</si>
  <si>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</si>
  <si>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</si>
  <si>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</si>
  <si>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</si>
  <si>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</si>
  <si>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</si>
  <si>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</si>
  <si>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</si>
  <si>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</si>
  <si>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</si>
  <si>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</si>
  <si>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</si>
  <si>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</si>
  <si>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</si>
  <si>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</si>
  <si>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</si>
  <si>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</si>
  <si>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</si>
  <si>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</si>
  <si>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</si>
  <si>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</si>
  <si>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</si>
  <si>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</si>
  <si>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</si>
  <si>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</si>
  <si>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</si>
  <si>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</si>
  <si>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</si>
  <si>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</si>
  <si>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</si>
  <si>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</si>
  <si>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</si>
  <si>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</si>
  <si>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</si>
  <si>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</si>
  <si>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</si>
  <si>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</si>
  <si>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</si>
  <si>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</si>
  <si>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</si>
  <si>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</si>
  <si>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</si>
  <si>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</si>
  <si>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</si>
  <si>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</si>
  <si>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</si>
  <si>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</si>
  <si>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</si>
  <si>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</si>
  <si>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</si>
  <si>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</si>
  <si>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</si>
  <si>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</si>
  <si>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</si>
  <si>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</si>
  <si>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</si>
  <si>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</si>
  <si>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</si>
  <si>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</si>
  <si>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</si>
  <si>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</si>
  <si>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 xml:space="preserve">PAN-016983 </t>
  </si>
  <si>
    <t xml:space="preserve">Byproduct </t>
  </si>
  <si>
    <t>Ethan Banfield</t>
  </si>
  <si>
    <t>47.2ha</t>
  </si>
  <si>
    <t>Moderate</t>
  </si>
  <si>
    <t>Hirwaun</t>
  </si>
  <si>
    <t>Andigestion</t>
  </si>
  <si>
    <t>Pontsticill</t>
  </si>
  <si>
    <t>Pontsticill cake</t>
  </si>
  <si>
    <t xml:space="preserve">Court farm </t>
  </si>
  <si>
    <t>EPR/GP3792SK</t>
  </si>
  <si>
    <t>Park Farm,Malthouse Lane, Caerleon, NP18 3PB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</si>
</sst>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C49" sqref="C4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t="s">
        <v>163</v>
      </c>
      <c r="G1" s="123" t="s">
        <v>43</v>
      </c>
      <c r="H1" s="124"/>
      <c r="I1" s="96">
        <v>7.7</v>
      </c>
      <c r="J1" s="127" t="s">
        <v>153</v>
      </c>
      <c r="K1" s="127"/>
      <c r="L1" s="96">
        <v>23.3</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170</v>
      </c>
      <c r="D2" s="120"/>
      <c r="E2" s="93" t="s">
        <v>109</v>
      </c>
      <c r="F2" s="96">
        <v>190902</v>
      </c>
      <c r="G2" s="125" t="s">
        <v>110</v>
      </c>
      <c r="H2" s="126"/>
      <c r="I2" s="96"/>
      <c r="J2" s="127" t="s">
        <v>158</v>
      </c>
      <c r="K2" s="127"/>
      <c r="L2" s="96">
        <v>0.96499999999999997</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161</v>
      </c>
      <c r="D3" s="120"/>
      <c r="E3" s="93" t="s">
        <v>108</v>
      </c>
      <c r="F3" s="31" t="s">
        <v>78</v>
      </c>
      <c r="G3" s="127" t="s">
        <v>159</v>
      </c>
      <c r="H3" s="127"/>
      <c r="I3" s="96"/>
      <c r="J3" s="123" t="s">
        <v>154</v>
      </c>
      <c r="K3" s="124"/>
      <c r="L3" s="96">
        <f>(L1/(L2*10000))*100</f>
        <v>0.24145077720207253</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171</v>
      </c>
      <c r="D4" s="122"/>
      <c r="E4" s="94" t="s">
        <v>1</v>
      </c>
      <c r="F4" s="95" t="s">
        <v>169</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162</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v>
      </c>
      <c r="I8" s="15">
        <v>7</v>
      </c>
      <c r="J8" s="15">
        <v>8</v>
      </c>
      <c r="K8" s="15">
        <v>9</v>
      </c>
      <c r="L8" s="15">
        <v>10</v>
      </c>
      <c r="M8" s="15">
        <v>11</v>
      </c>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164</v>
      </c>
      <c r="D9" s="15" t="s">
        <v>164</v>
      </c>
      <c r="E9" s="15" t="s">
        <v>164</v>
      </c>
      <c r="F9" s="15" t="s">
        <v>164</v>
      </c>
      <c r="G9" s="15" t="s">
        <v>164</v>
      </c>
      <c r="H9" s="15" t="s">
        <v>164</v>
      </c>
      <c r="I9" s="15" t="s">
        <v>164</v>
      </c>
      <c r="J9" s="15" t="s">
        <v>164</v>
      </c>
      <c r="K9" s="15" t="s">
        <v>164</v>
      </c>
      <c r="L9" s="15" t="s">
        <v>164</v>
      </c>
      <c r="M9" s="15" t="s">
        <v>164</v>
      </c>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6.1</v>
      </c>
      <c r="D10" s="15">
        <v>6</v>
      </c>
      <c r="E10" s="15">
        <v>5.9</v>
      </c>
      <c r="F10" s="15">
        <v>5.8</v>
      </c>
      <c r="G10" s="15">
        <v>5.9</v>
      </c>
      <c r="H10" s="15">
        <v>5.9</v>
      </c>
      <c r="I10" s="15">
        <v>5.9</v>
      </c>
      <c r="J10" s="15">
        <v>5.9</v>
      </c>
      <c r="K10" s="15">
        <v>6.5</v>
      </c>
      <c r="L10" s="15">
        <v>6.4</v>
      </c>
      <c r="M10" s="15">
        <v>6.6</v>
      </c>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2</v>
      </c>
      <c r="D11" s="15">
        <v>1</v>
      </c>
      <c r="E11" s="15">
        <v>2</v>
      </c>
      <c r="F11" s="15">
        <v>1</v>
      </c>
      <c r="G11" s="15">
        <v>1</v>
      </c>
      <c r="H11" s="15">
        <v>1</v>
      </c>
      <c r="I11" s="15">
        <v>1</v>
      </c>
      <c r="J11" s="15">
        <v>1</v>
      </c>
      <c r="K11" s="15">
        <v>0</v>
      </c>
      <c r="L11" s="15">
        <v>0</v>
      </c>
      <c r="M11" s="15">
        <v>0</v>
      </c>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2</v>
      </c>
      <c r="D12" s="15">
        <v>2</v>
      </c>
      <c r="E12" s="15">
        <v>2</v>
      </c>
      <c r="F12" s="15">
        <v>2</v>
      </c>
      <c r="G12" s="15">
        <v>2</v>
      </c>
      <c r="H12" s="15">
        <v>2</v>
      </c>
      <c r="I12" s="15">
        <v>2</v>
      </c>
      <c r="J12" s="15">
        <v>2</v>
      </c>
      <c r="K12" s="15">
        <v>0</v>
      </c>
      <c r="L12" s="15">
        <v>0</v>
      </c>
      <c r="M12" s="15">
        <v>0</v>
      </c>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3</v>
      </c>
      <c r="D13" s="15">
        <v>3</v>
      </c>
      <c r="E13" s="15">
        <v>3</v>
      </c>
      <c r="F13" s="15">
        <v>3</v>
      </c>
      <c r="G13" s="15">
        <v>3</v>
      </c>
      <c r="H13" s="15">
        <v>3</v>
      </c>
      <c r="I13" s="15">
        <v>3</v>
      </c>
      <c r="J13" s="15">
        <v>3</v>
      </c>
      <c r="K13" s="15">
        <v>3</v>
      </c>
      <c r="L13" s="15">
        <v>3</v>
      </c>
      <c r="M13" s="15">
        <v>3</v>
      </c>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113</v>
      </c>
      <c r="K14" s="100" t="s">
        <v>113</v>
      </c>
      <c r="L14" s="100" t="s">
        <v>113</v>
      </c>
      <c r="M14" s="100" t="s">
        <v>113</v>
      </c>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5" t="s">
        <v>9</v>
      </c>
      <c r="B15" s="135"/>
      <c r="C15" s="15">
        <v>47</v>
      </c>
      <c r="D15" s="15">
        <v>47</v>
      </c>
      <c r="E15" s="15">
        <v>47</v>
      </c>
      <c r="F15" s="15">
        <v>47</v>
      </c>
      <c r="G15" s="15">
        <v>47</v>
      </c>
      <c r="H15" s="15">
        <v>47</v>
      </c>
      <c r="I15" s="15">
        <v>47</v>
      </c>
      <c r="J15" s="15">
        <v>47</v>
      </c>
      <c r="K15" s="15">
        <v>47</v>
      </c>
      <c r="L15" s="15">
        <v>47</v>
      </c>
      <c r="M15" s="15">
        <v>47</v>
      </c>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7" t="s">
        <v>44</v>
      </c>
      <c r="B16" s="137"/>
      <c r="C16" s="101" t="s">
        <v>72</v>
      </c>
      <c r="D16" s="101" t="s">
        <v>72</v>
      </c>
      <c r="E16" s="101" t="s">
        <v>72</v>
      </c>
      <c r="F16" s="101" t="s">
        <v>72</v>
      </c>
      <c r="G16" s="101" t="s">
        <v>72</v>
      </c>
      <c r="H16" s="101" t="s">
        <v>72</v>
      </c>
      <c r="I16" s="101" t="s">
        <v>72</v>
      </c>
      <c r="J16" s="101" t="s">
        <v>72</v>
      </c>
      <c r="K16" s="101" t="s">
        <v>72</v>
      </c>
      <c r="L16" s="101" t="s">
        <v>72</v>
      </c>
      <c r="M16" s="101" t="s">
        <v>72</v>
      </c>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64.913560559999993</v>
      </c>
      <c r="D18" s="16">
        <f>$D32</f>
        <v>64.913560559999993</v>
      </c>
      <c r="E18" s="16">
        <f>$D33</f>
        <v>64.913560559999993</v>
      </c>
      <c r="F18" s="16">
        <f>$D34</f>
        <v>64.913560559999993</v>
      </c>
      <c r="G18" s="16">
        <f>$D35</f>
        <v>64.913560559999993</v>
      </c>
      <c r="H18" s="16">
        <f>$D36</f>
        <v>64.913560559999993</v>
      </c>
      <c r="I18" s="16">
        <f>$D37</f>
        <v>64.913560559999993</v>
      </c>
      <c r="J18" s="16">
        <f>$D38</f>
        <v>64.913560559999993</v>
      </c>
      <c r="K18" s="16">
        <f>$D39</f>
        <v>64.913560559999993</v>
      </c>
      <c r="L18" s="16">
        <f>$D40</f>
        <v>64.913560559999993</v>
      </c>
      <c r="M18" s="16">
        <f>$D41</f>
        <v>64.913560559999993</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-14.986439439999998</v>
      </c>
      <c r="D19" s="16">
        <f t="shared" ref="D19:V19" si="1">D18-D17</f>
        <v>-14.986439439999998</v>
      </c>
      <c r="E19" s="16">
        <f t="shared" si="1"/>
        <v>-14.986439439999998</v>
      </c>
      <c r="F19" s="16">
        <f t="shared" si="1"/>
        <v>-14.986439439999998</v>
      </c>
      <c r="G19" s="16">
        <f t="shared" si="1"/>
        <v>-14.986439439999998</v>
      </c>
      <c r="H19" s="16">
        <f t="shared" si="1"/>
        <v>-14.986439439999998</v>
      </c>
      <c r="I19" s="16">
        <f t="shared" si="1"/>
        <v>-14.986439439999998</v>
      </c>
      <c r="J19" s="16">
        <f t="shared" si="1"/>
        <v>-14.986439439999998</v>
      </c>
      <c r="K19" s="16">
        <f t="shared" si="1"/>
        <v>-14.986439439999998</v>
      </c>
      <c r="L19" s="16">
        <f t="shared" si="1"/>
        <v>-14.986439439999998</v>
      </c>
      <c r="M19" s="16">
        <f t="shared" si="1"/>
        <v>-14.986439439999998</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14.148950940000001</v>
      </c>
      <c r="D22" s="16">
        <f>$E32</f>
        <v>14.148950940000001</v>
      </c>
      <c r="E22" s="16">
        <f>$E33</f>
        <v>14.148950940000001</v>
      </c>
      <c r="F22" s="16">
        <f>$E34</f>
        <v>14.148950940000001</v>
      </c>
      <c r="G22" s="16">
        <f>$E35</f>
        <v>14.148950940000001</v>
      </c>
      <c r="H22" s="16">
        <f>$E36</f>
        <v>14.148950940000001</v>
      </c>
      <c r="I22" s="16">
        <f>$E37</f>
        <v>14.148950940000001</v>
      </c>
      <c r="J22" s="16">
        <f>$E38</f>
        <v>14.148950940000001</v>
      </c>
      <c r="K22" s="16">
        <f>$E39</f>
        <v>14.148950940000001</v>
      </c>
      <c r="L22" s="16">
        <f>$E40</f>
        <v>14.148950940000001</v>
      </c>
      <c r="M22" s="16">
        <f>$E41</f>
        <v>14.148950940000001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-267.85104905999998</v>
      </c>
      <c r="D23" s="16">
        <f t="shared" ref="D23:V23" si="3">D22-D21</f>
        <v>-267.85104905999998</v>
      </c>
      <c r="E23" s="16">
        <f t="shared" si="3"/>
        <v>-267.85104905999998</v>
      </c>
      <c r="F23" s="16">
        <f t="shared" si="3"/>
        <v>-267.85104905999998</v>
      </c>
      <c r="G23" s="16">
        <f t="shared" si="3"/>
        <v>-267.85104905999998</v>
      </c>
      <c r="H23" s="16">
        <f t="shared" si="3"/>
        <v>-267.85104905999998</v>
      </c>
      <c r="I23" s="16">
        <f t="shared" si="3"/>
        <v>-267.85104905999998</v>
      </c>
      <c r="J23" s="16">
        <f t="shared" si="3"/>
        <v>-267.85104905999998</v>
      </c>
      <c r="K23" s="16">
        <f t="shared" si="3"/>
        <v>-267.85104905999998</v>
      </c>
      <c r="L23" s="16">
        <f t="shared" si="3"/>
        <v>-267.85104905999998</v>
      </c>
      <c r="M23" s="16">
        <f t="shared" si="3"/>
        <v>-267.85104905999998</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26.1</v>
      </c>
      <c r="C28" s="15">
        <v>0.96499999999999997</v>
      </c>
      <c r="D28" s="15">
        <v>0.11799999999999999</v>
      </c>
      <c r="E28" s="15">
        <v>4.8899999999999999E-2</v>
      </c>
      <c r="F28" s="15">
        <v>1240</v>
      </c>
      <c r="G28" s="15">
        <v>14.2</v>
      </c>
      <c r="H28" s="15">
        <v>107</v>
      </c>
      <c r="I28" s="15">
        <v>24.7</v>
      </c>
      <c r="J28" s="15">
        <v>0.27</v>
      </c>
      <c r="K28" s="23">
        <v>0.2</v>
      </c>
      <c r="L28" s="15">
        <v>26.3</v>
      </c>
      <c r="M28" s="15">
        <v>22.7</v>
      </c>
      <c r="N28" s="15">
        <v>3390</v>
      </c>
      <c r="O28" s="15">
        <v>405000</v>
      </c>
      <c r="P28" s="15"/>
      <c r="Q28" s="15">
        <v>1310</v>
      </c>
      <c r="R28" s="15"/>
      <c r="S28" s="15">
        <v>17</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92</v>
      </c>
      <c r="C31" s="77">
        <f>IF(C$27="%w/w SAR",((C$28*10)*$B31),IF(C$27="%w/w DM",(((C$28*10)*($B$28/100))*$B31),IF(C$27="kg/t SAR",(C$28*$B31),IF(C$27="kg/t DM",((C$28*($B$28/100))*$B31),IF(C$27="mg/kg SAR",((C$28*0.001)*$B31),IF(C$27="mg/kg DM",(((C$28*0.001)*($B$28/100))*$B31),0))))))</f>
        <v>231.7158</v>
      </c>
      <c r="D31" s="77">
        <f>(IF(D$27="%w/w SAR",((D$28*10)*$B31),IF(D$27="%w/w DM",(((D$28*10)*($B$28/100))*$B31),IF(D$27="kg/t SAR",(D$28*$B31),IF(D$27="kg/t DM",((D$28*($B$28/100))*$B31),IF(D$27="mg/kg SAR",((D$28*0.001)*$B31),IF(D$27="mg/kg DM",(((D$28*0.001)*($B$28/100))*$B31),"0")))))))*2.291</f>
        <v>64.913560559999993</v>
      </c>
      <c r="E31" s="77">
        <f>(IF(E$27="%w/w SAR",((E$28*10)*$B31),IF(E$27="%w/w DM",(((E$28*10)*($B$28/100))*$B31),IF(E$27="kg/t SAR",(E$28*$B31),IF(E$27="kg/t DM",((E$28*($B$28/100))*$B31),IF(E$27="mg/kg SAR",((E$28*0.001)*$B31),IF(E$27="mg/kg DM",(((E$28*0.001)*($B$28/100))*$B31),"0")))))))*1.205</f>
        <v>14.148950940000001</v>
      </c>
      <c r="F31" s="77">
        <f>(IF(F$27="%w/w SAR",((F$28*10)*$B31),IF(F$27="%w/w DM",(((F$28*10)*($B$28/100))*$B31),IF(F$27="kg/t SAR",(F$28*$B31),IF(F$27="kg/t DM",((F$28*($B$28/100))*$B31),IF(F$27="mg/kg SAR",((F$28*0.001)*$B31),IF(F$27="mg/kg DM",(((F$28*0.001)*($B$28/100))*$B31),"0")))))))*1.658</f>
        <v>49.366751039999997</v>
      </c>
      <c r="G31" s="77">
        <f t="shared" ref="G31:P31" si="5">IF(G$27="%w/w SAR",((G$28*10)*$B31),IF(G$27="%w/w DM",(((G$28*10)*($B$28/100))*$B31),IF(G$27="kg/t SAR",(G$28*$B31),IF(G$27="kg/t DM",((G$28*($B$28/100))*$B31),IF(G$27="mg/kg SAR",((G$28*0.001)*$B31),IF(G$27="mg/kg DM",(((G$28*0.001)*($B$28/100))*$B31),0))))))</f>
        <v>0.34097040000000001</v>
      </c>
      <c r="H31" s="77">
        <f t="shared" si="5"/>
        <v>2.5692840000000001</v>
      </c>
      <c r="I31" s="77">
        <f t="shared" si="5"/>
        <v>0.59309640000000008</v>
      </c>
      <c r="J31" s="77">
        <f t="shared" si="5"/>
        <v>6.4832400000000004E-3</v>
      </c>
      <c r="K31" s="77">
        <f t="shared" si="5"/>
        <v>4.8024000000000001E-3</v>
      </c>
      <c r="L31" s="77">
        <f t="shared" si="5"/>
        <v>0.63151560000000007</v>
      </c>
      <c r="M31" s="77">
        <f t="shared" si="5"/>
        <v>0.54507240000000001</v>
      </c>
      <c r="N31" s="77">
        <f t="shared" si="5"/>
        <v>81.400680000000008</v>
      </c>
      <c r="O31" s="77">
        <f t="shared" si="5"/>
        <v>9724.86</v>
      </c>
      <c r="P31" s="77">
        <f t="shared" si="5"/>
        <v>0</v>
      </c>
      <c r="Q31" s="77">
        <f>(IF(Q$27="%w/w SAR",((Q$28*10)*$B31),IF(Q$27="%w/w DM",(((Q$28*10)*($B$28/100))*$B31),IF(Q$27="kg/t SAR",(Q$28*$B31),IF(Q$27="kg/t DM",((Q$28*($B$28/100))*$B31),IF(Q$27="mg/kg SAR",((Q$28*0.001)*$B31),IF(Q$27="mg/kg DM",(((Q$28*0.001)*($B$28/100))*$B31),0)))))))*2.5</f>
        <v>78.639300000000006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0.40820400000000007</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92</v>
      </c>
      <c r="C32" s="77">
        <f t="shared" ref="C32:C50" si="6">IF(C$27="%w/w SAR",((C$28*10)*$B32),IF(C$27="%w/w DM",(((C$28*10)*($B$28/100))*$B32),IF(C$27="kg/t SAR",(C$28*$B32),IF(C$27="kg/t DM",((C$28*($B$28/100))*$B32),IF(C$27="mg/kg SAR",((C$28*0.001)*$B32),IF(C$27="mg/kg DM",(((C$28*0.001)*($B$28/100))*$B32),0))))))</f>
        <v>231.7158</v>
      </c>
      <c r="D32" s="77">
        <f t="shared" ref="D32:D50" si="7">(IF(D$27="%w/w SAR",((D$28*10)*$B32),IF(D$27="%w/w DM",(((D$28*10)*($B$28/100))*$B32),IF(D$27="kg/t SAR",(D$28*$B32),IF(D$27="kg/t DM",((D$28*($B$28/100))*$B32),IF(D$27="mg/kg SAR",((D$28*0.001)*$B32),IF(D$27="mg/kg DM",(((D$28*0.001)*($B$28/100))*$B32),"0")))))))*2.291</f>
        <v>64.913560559999993</v>
      </c>
      <c r="E32" s="77">
        <f t="shared" ref="E32:E50" si="8">(IF(E$27="%w/w SAR",((E$28*10)*$B32),IF(E$27="%w/w DM",(((E$28*10)*($B$28/100))*$B32),IF(E$27="kg/t SAR",(E$28*$B32),IF(E$27="kg/t DM",((E$28*($B$28/100))*$B32),IF(E$27="mg/kg SAR",((E$28*0.001)*$B32),IF(E$27="mg/kg DM",(((E$28*0.001)*($B$28/100))*$B32),"0")))))))*1.205</f>
        <v>14.148950940000001</v>
      </c>
      <c r="F32" s="77">
        <f t="shared" ref="F32:F50" si="9">(IF(F$27="%w/w SAR",((F$28*10)*$B32),IF(F$27="%w/w DM",(((F$28*10)*($B$28/100))*$B32),IF(F$27="kg/t SAR",(F$28*$B32),IF(F$27="kg/t DM",((F$28*($B$28/100))*$B32),IF(F$27="mg/kg SAR",((F$28*0.001)*$B32),IF(F$27="mg/kg DM",(((F$28*0.001)*($B$28/100))*$B32),"0")))))))*1.658</f>
        <v>49.366751039999997</v>
      </c>
      <c r="G32" s="77">
        <f t="shared" ref="G32:P50" si="10">IF(G$27="%w/w SAR",((G$28*10)*$B32),IF(G$27="%w/w DM",(((G$28*10)*($B$28/100))*$B32),IF(G$27="kg/t SAR",(G$28*$B32),IF(G$27="kg/t DM",((G$28*($B$28/100))*$B32),IF(G$27="mg/kg SAR",((G$28*0.001)*$B32),IF(G$27="mg/kg DM",(((G$28*0.001)*($B$28/100))*$B32),0))))))</f>
        <v>0.34097040000000001</v>
      </c>
      <c r="H32" s="77">
        <f t="shared" si="10"/>
        <v>2.5692840000000001</v>
      </c>
      <c r="I32" s="77">
        <f t="shared" si="10"/>
        <v>0.59309640000000008</v>
      </c>
      <c r="J32" s="77">
        <f t="shared" si="10"/>
        <v>6.4832400000000004E-3</v>
      </c>
      <c r="K32" s="77">
        <f t="shared" si="10"/>
        <v>4.8024000000000001E-3</v>
      </c>
      <c r="L32" s="77">
        <f t="shared" si="10"/>
        <v>0.63151560000000007</v>
      </c>
      <c r="M32" s="77">
        <f t="shared" si="10"/>
        <v>0.54507240000000001</v>
      </c>
      <c r="N32" s="77">
        <f t="shared" si="10"/>
        <v>81.400680000000008</v>
      </c>
      <c r="O32" s="77">
        <f t="shared" si="10"/>
        <v>9724.86</v>
      </c>
      <c r="P32" s="77">
        <f t="shared" si="10"/>
        <v>0</v>
      </c>
      <c r="Q32" s="77">
        <f t="shared" ref="Q32:Q50" si="11">(IF(Q$27="%w/w SAR",((Q$28*10)*$B32),IF(Q$27="%w/w DM",(((Q$28*10)*($B$28/100))*$B32),IF(Q$27="kg/t SAR",(Q$28*$B32),IF(Q$27="kg/t DM",((Q$28*($B$28/100))*$B32),IF(Q$27="mg/kg SAR",((Q$28*0.001)*$B32),IF(Q$27="mg/kg DM",(((Q$28*0.001)*($B$28/100))*$B32),0)))))))*2.5</f>
        <v>78.639300000000006</v>
      </c>
      <c r="R32" s="77">
        <f t="shared" ref="R32:U50" si="12">IF(R$27="%w/w SAR",((R$28*10)*$B32),IF(R$27="%w/w DM",(((R$28*10)*($B$28/100))*$B32),IF(R$27="kg/t SAR",(R$28*$B32),IF(R$27="kg/t DM",((R$28*($B$28/100))*$B32),IF(R$27="mg/kg SAR",((R$28*0.001)*$B32),IF(R$27="mg/kg DM",(((R$28*0.001)*($B$28/100))*$B32),0))))))</f>
        <v>0</v>
      </c>
      <c r="S32" s="77">
        <f t="shared" si="12"/>
        <v>0.40820400000000007</v>
      </c>
      <c r="T32" s="77">
        <f t="shared" si="12"/>
        <v>0</v>
      </c>
      <c r="U32" s="77">
        <f t="shared" si="12"/>
        <v>0</v>
      </c>
      <c r="AB32" s="59"/>
      <c r="AC32" s="59"/>
      <c r="AD32" s="59"/>
      <c r="AE32" s="59"/>
      <c r="AF32" s="59"/>
      <c r="AG32" s="59"/>
      <c r="AH32" s="59"/>
      <c r="AI32" s="59"/>
    </row>
    <row r="33" spans="1:35" s="72" customFormat="1" ht="13" x14ac:dyDescent="0.35">
      <c r="A33" s="13">
        <f>E8</f>
        <v>3</v>
      </c>
      <c r="B33" s="15">
        <v>92</v>
      </c>
      <c r="C33" s="77">
        <f t="shared" si="6"/>
        <v>231.7158</v>
      </c>
      <c r="D33" s="77">
        <f t="shared" si="7"/>
        <v>64.913560559999993</v>
      </c>
      <c r="E33" s="77">
        <f t="shared" si="8"/>
        <v>14.148950940000001</v>
      </c>
      <c r="F33" s="77">
        <f t="shared" si="9"/>
        <v>49.366751039999997</v>
      </c>
      <c r="G33" s="77">
        <f t="shared" si="10"/>
        <v>0.34097040000000001</v>
      </c>
      <c r="H33" s="77">
        <f t="shared" si="10"/>
        <v>2.5692840000000001</v>
      </c>
      <c r="I33" s="77">
        <f t="shared" si="10"/>
        <v>0.59309640000000008</v>
      </c>
      <c r="J33" s="77">
        <f t="shared" si="10"/>
        <v>6.4832400000000004E-3</v>
      </c>
      <c r="K33" s="77">
        <f t="shared" si="10"/>
        <v>4.8024000000000001E-3</v>
      </c>
      <c r="L33" s="77">
        <f t="shared" si="10"/>
        <v>0.63151560000000007</v>
      </c>
      <c r="M33" s="77">
        <f t="shared" si="10"/>
        <v>0.54507240000000001</v>
      </c>
      <c r="N33" s="77">
        <f t="shared" si="10"/>
        <v>81.400680000000008</v>
      </c>
      <c r="O33" s="77">
        <f t="shared" si="10"/>
        <v>9724.86</v>
      </c>
      <c r="P33" s="77">
        <f t="shared" si="10"/>
        <v>0</v>
      </c>
      <c r="Q33" s="77">
        <f t="shared" si="11"/>
        <v>78.639300000000006</v>
      </c>
      <c r="R33" s="77">
        <f t="shared" si="12"/>
        <v>0</v>
      </c>
      <c r="S33" s="77">
        <f t="shared" si="12"/>
        <v>0.40820400000000007</v>
      </c>
      <c r="T33" s="77">
        <f t="shared" si="12"/>
        <v>0</v>
      </c>
      <c r="U33" s="77">
        <f t="shared" si="12"/>
        <v>0</v>
      </c>
      <c r="AB33" s="59"/>
      <c r="AC33" s="59"/>
      <c r="AD33" s="59"/>
      <c r="AE33" s="59"/>
      <c r="AF33" s="59"/>
      <c r="AG33" s="59"/>
      <c r="AH33" s="59"/>
      <c r="AI33" s="59"/>
    </row>
    <row r="34" spans="1:35" s="72" customFormat="1" ht="13" x14ac:dyDescent="0.35">
      <c r="A34" s="13">
        <f>F8</f>
        <v>4</v>
      </c>
      <c r="B34" s="15">
        <v>92</v>
      </c>
      <c r="C34" s="77">
        <f t="shared" si="6"/>
        <v>231.7158</v>
      </c>
      <c r="D34" s="77">
        <f t="shared" si="7"/>
        <v>64.913560559999993</v>
      </c>
      <c r="E34" s="77">
        <f t="shared" si="8"/>
        <v>14.148950940000001</v>
      </c>
      <c r="F34" s="77">
        <f t="shared" si="9"/>
        <v>49.366751039999997</v>
      </c>
      <c r="G34" s="77">
        <f t="shared" si="10"/>
        <v>0.34097040000000001</v>
      </c>
      <c r="H34" s="77">
        <f t="shared" si="10"/>
        <v>2.5692840000000001</v>
      </c>
      <c r="I34" s="77">
        <f t="shared" si="10"/>
        <v>0.59309640000000008</v>
      </c>
      <c r="J34" s="77">
        <f t="shared" si="10"/>
        <v>6.4832400000000004E-3</v>
      </c>
      <c r="K34" s="77">
        <f t="shared" si="10"/>
        <v>4.8024000000000001E-3</v>
      </c>
      <c r="L34" s="77">
        <f t="shared" si="10"/>
        <v>0.63151560000000007</v>
      </c>
      <c r="M34" s="77">
        <f t="shared" si="10"/>
        <v>0.54507240000000001</v>
      </c>
      <c r="N34" s="77">
        <f t="shared" si="10"/>
        <v>81.400680000000008</v>
      </c>
      <c r="O34" s="77">
        <f t="shared" si="10"/>
        <v>9724.86</v>
      </c>
      <c r="P34" s="77">
        <f t="shared" si="10"/>
        <v>0</v>
      </c>
      <c r="Q34" s="77">
        <f t="shared" si="11"/>
        <v>78.639300000000006</v>
      </c>
      <c r="R34" s="77">
        <f t="shared" si="12"/>
        <v>0</v>
      </c>
      <c r="S34" s="77">
        <f t="shared" si="12"/>
        <v>0.40820400000000007</v>
      </c>
      <c r="T34" s="77">
        <f t="shared" si="12"/>
        <v>0</v>
      </c>
      <c r="U34" s="77">
        <f t="shared" si="12"/>
        <v>0</v>
      </c>
      <c r="AB34" s="59"/>
      <c r="AC34" s="59"/>
      <c r="AD34" s="59"/>
      <c r="AE34" s="59"/>
      <c r="AF34" s="59"/>
      <c r="AG34" s="59"/>
      <c r="AH34" s="59"/>
      <c r="AI34" s="59"/>
    </row>
    <row r="35" spans="1:35" s="72" customFormat="1" ht="13" x14ac:dyDescent="0.35">
      <c r="A35" s="13">
        <f>G8</f>
        <v>5</v>
      </c>
      <c r="B35" s="15">
        <v>92</v>
      </c>
      <c r="C35" s="77">
        <f t="shared" si="6"/>
        <v>231.7158</v>
      </c>
      <c r="D35" s="77">
        <f t="shared" si="7"/>
        <v>64.913560559999993</v>
      </c>
      <c r="E35" s="77">
        <f t="shared" si="8"/>
        <v>14.148950940000001</v>
      </c>
      <c r="F35" s="77">
        <f t="shared" si="9"/>
        <v>49.366751039999997</v>
      </c>
      <c r="G35" s="77">
        <f t="shared" si="10"/>
        <v>0.34097040000000001</v>
      </c>
      <c r="H35" s="77">
        <f t="shared" si="10"/>
        <v>2.5692840000000001</v>
      </c>
      <c r="I35" s="77">
        <f t="shared" si="10"/>
        <v>0.59309640000000008</v>
      </c>
      <c r="J35" s="77">
        <f t="shared" si="10"/>
        <v>6.4832400000000004E-3</v>
      </c>
      <c r="K35" s="77">
        <f t="shared" si="10"/>
        <v>4.8024000000000001E-3</v>
      </c>
      <c r="L35" s="77">
        <f t="shared" si="10"/>
        <v>0.63151560000000007</v>
      </c>
      <c r="M35" s="77">
        <f t="shared" si="10"/>
        <v>0.54507240000000001</v>
      </c>
      <c r="N35" s="77">
        <f t="shared" si="10"/>
        <v>81.400680000000008</v>
      </c>
      <c r="O35" s="77">
        <f t="shared" si="10"/>
        <v>9724.86</v>
      </c>
      <c r="P35" s="77">
        <f t="shared" si="10"/>
        <v>0</v>
      </c>
      <c r="Q35" s="77">
        <f t="shared" si="11"/>
        <v>78.639300000000006</v>
      </c>
      <c r="R35" s="77">
        <f t="shared" si="12"/>
        <v>0</v>
      </c>
      <c r="S35" s="77">
        <f t="shared" si="12"/>
        <v>0.40820400000000007</v>
      </c>
      <c r="T35" s="77">
        <f t="shared" si="12"/>
        <v>0</v>
      </c>
      <c r="U35" s="77">
        <f t="shared" si="12"/>
        <v>0</v>
      </c>
      <c r="AB35" s="59"/>
      <c r="AC35" s="59"/>
      <c r="AD35" s="59"/>
      <c r="AE35" s="59"/>
      <c r="AF35" s="59"/>
      <c r="AG35" s="59"/>
      <c r="AH35" s="59"/>
      <c r="AI35" s="59"/>
    </row>
    <row r="36" spans="1:35" s="72" customFormat="1" ht="13" x14ac:dyDescent="0.35">
      <c r="A36" s="13">
        <f>H8</f>
        <v>6</v>
      </c>
      <c r="B36" s="15">
        <v>92</v>
      </c>
      <c r="C36" s="77">
        <f t="shared" si="6"/>
        <v>231.7158</v>
      </c>
      <c r="D36" s="77">
        <f t="shared" si="7"/>
        <v>64.913560559999993</v>
      </c>
      <c r="E36" s="77">
        <f t="shared" si="8"/>
        <v>14.148950940000001</v>
      </c>
      <c r="F36" s="77">
        <f t="shared" si="9"/>
        <v>49.366751039999997</v>
      </c>
      <c r="G36" s="77">
        <f t="shared" si="10"/>
        <v>0.34097040000000001</v>
      </c>
      <c r="H36" s="77">
        <f t="shared" si="10"/>
        <v>2.5692840000000001</v>
      </c>
      <c r="I36" s="77">
        <f t="shared" si="10"/>
        <v>0.59309640000000008</v>
      </c>
      <c r="J36" s="77">
        <f t="shared" si="10"/>
        <v>6.4832400000000004E-3</v>
      </c>
      <c r="K36" s="77">
        <f t="shared" si="10"/>
        <v>4.8024000000000001E-3</v>
      </c>
      <c r="L36" s="77">
        <f t="shared" si="10"/>
        <v>0.63151560000000007</v>
      </c>
      <c r="M36" s="77">
        <f t="shared" si="10"/>
        <v>0.54507240000000001</v>
      </c>
      <c r="N36" s="77">
        <f t="shared" si="10"/>
        <v>81.400680000000008</v>
      </c>
      <c r="O36" s="77">
        <f t="shared" si="10"/>
        <v>9724.86</v>
      </c>
      <c r="P36" s="77">
        <f t="shared" si="10"/>
        <v>0</v>
      </c>
      <c r="Q36" s="77">
        <f t="shared" si="11"/>
        <v>78.639300000000006</v>
      </c>
      <c r="R36" s="77">
        <f t="shared" si="12"/>
        <v>0</v>
      </c>
      <c r="S36" s="77">
        <f t="shared" si="12"/>
        <v>0.40820400000000007</v>
      </c>
      <c r="T36" s="77">
        <f t="shared" si="12"/>
        <v>0</v>
      </c>
      <c r="U36" s="77">
        <f t="shared" si="12"/>
        <v>0</v>
      </c>
      <c r="AB36" s="59"/>
      <c r="AC36" s="59"/>
      <c r="AD36" s="59"/>
      <c r="AE36" s="59"/>
      <c r="AF36" s="59"/>
      <c r="AG36" s="59"/>
      <c r="AH36" s="59"/>
      <c r="AI36" s="59"/>
    </row>
    <row r="37" spans="1:35" s="72" customFormat="1" ht="13" x14ac:dyDescent="0.35">
      <c r="A37" s="13">
        <f>I8</f>
        <v>7</v>
      </c>
      <c r="B37" s="15">
        <v>92</v>
      </c>
      <c r="C37" s="77">
        <f t="shared" si="6"/>
        <v>231.7158</v>
      </c>
      <c r="D37" s="77">
        <f t="shared" si="7"/>
        <v>64.913560559999993</v>
      </c>
      <c r="E37" s="77">
        <f t="shared" si="8"/>
        <v>14.148950940000001</v>
      </c>
      <c r="F37" s="77">
        <f t="shared" si="9"/>
        <v>49.366751039999997</v>
      </c>
      <c r="G37" s="77">
        <f t="shared" si="10"/>
        <v>0.34097040000000001</v>
      </c>
      <c r="H37" s="77">
        <f t="shared" si="10"/>
        <v>2.5692840000000001</v>
      </c>
      <c r="I37" s="77">
        <f t="shared" si="10"/>
        <v>0.59309640000000008</v>
      </c>
      <c r="J37" s="77">
        <f t="shared" si="10"/>
        <v>6.4832400000000004E-3</v>
      </c>
      <c r="K37" s="77">
        <f t="shared" si="10"/>
        <v>4.8024000000000001E-3</v>
      </c>
      <c r="L37" s="77">
        <f t="shared" si="10"/>
        <v>0.63151560000000007</v>
      </c>
      <c r="M37" s="77">
        <f t="shared" si="10"/>
        <v>0.54507240000000001</v>
      </c>
      <c r="N37" s="77">
        <f t="shared" si="10"/>
        <v>81.400680000000008</v>
      </c>
      <c r="O37" s="77">
        <f t="shared" si="10"/>
        <v>9724.86</v>
      </c>
      <c r="P37" s="77">
        <f t="shared" si="10"/>
        <v>0</v>
      </c>
      <c r="Q37" s="77">
        <f t="shared" si="11"/>
        <v>78.639300000000006</v>
      </c>
      <c r="R37" s="77">
        <f t="shared" si="12"/>
        <v>0</v>
      </c>
      <c r="S37" s="77">
        <f t="shared" si="12"/>
        <v>0.40820400000000007</v>
      </c>
      <c r="T37" s="77">
        <f t="shared" si="12"/>
        <v>0</v>
      </c>
      <c r="U37" s="77">
        <f t="shared" si="12"/>
        <v>0</v>
      </c>
      <c r="AB37" s="59"/>
      <c r="AC37" s="59"/>
      <c r="AD37" s="59"/>
      <c r="AE37" s="59"/>
      <c r="AF37" s="59"/>
      <c r="AG37" s="59"/>
      <c r="AH37" s="59"/>
      <c r="AI37" s="59"/>
    </row>
    <row r="38" spans="1:35" s="72" customFormat="1" ht="13" x14ac:dyDescent="0.35">
      <c r="A38" s="13">
        <f>J8</f>
        <v>8</v>
      </c>
      <c r="B38" s="15">
        <v>92</v>
      </c>
      <c r="C38" s="77">
        <f t="shared" si="6"/>
        <v>231.7158</v>
      </c>
      <c r="D38" s="77">
        <f t="shared" si="7"/>
        <v>64.913560559999993</v>
      </c>
      <c r="E38" s="77">
        <f t="shared" si="8"/>
        <v>14.148950940000001</v>
      </c>
      <c r="F38" s="77">
        <f t="shared" si="9"/>
        <v>49.366751039999997</v>
      </c>
      <c r="G38" s="77">
        <f t="shared" si="10"/>
        <v>0.34097040000000001</v>
      </c>
      <c r="H38" s="77">
        <f t="shared" si="10"/>
        <v>2.5692840000000001</v>
      </c>
      <c r="I38" s="77">
        <f t="shared" si="10"/>
        <v>0.59309640000000008</v>
      </c>
      <c r="J38" s="77">
        <f t="shared" si="10"/>
        <v>6.4832400000000004E-3</v>
      </c>
      <c r="K38" s="77">
        <f t="shared" si="10"/>
        <v>4.8024000000000001E-3</v>
      </c>
      <c r="L38" s="77">
        <f t="shared" si="10"/>
        <v>0.63151560000000007</v>
      </c>
      <c r="M38" s="77">
        <f t="shared" si="10"/>
        <v>0.54507240000000001</v>
      </c>
      <c r="N38" s="77">
        <f t="shared" si="10"/>
        <v>81.400680000000008</v>
      </c>
      <c r="O38" s="77">
        <f t="shared" si="10"/>
        <v>9724.86</v>
      </c>
      <c r="P38" s="77">
        <f t="shared" si="10"/>
        <v>0</v>
      </c>
      <c r="Q38" s="77">
        <f t="shared" si="11"/>
        <v>78.639300000000006</v>
      </c>
      <c r="R38" s="77">
        <f t="shared" si="12"/>
        <v>0</v>
      </c>
      <c r="S38" s="77">
        <f t="shared" si="12"/>
        <v>0.40820400000000007</v>
      </c>
      <c r="T38" s="77">
        <f t="shared" si="12"/>
        <v>0</v>
      </c>
      <c r="U38" s="77">
        <f t="shared" si="12"/>
        <v>0</v>
      </c>
      <c r="AB38" s="59"/>
      <c r="AC38" s="59"/>
      <c r="AD38" s="59"/>
      <c r="AE38" s="59"/>
      <c r="AF38" s="59"/>
      <c r="AG38" s="59"/>
      <c r="AH38" s="59"/>
      <c r="AI38" s="59"/>
    </row>
    <row r="39" spans="1:35" s="72" customFormat="1" ht="13" x14ac:dyDescent="0.35">
      <c r="A39" s="13">
        <f>K8</f>
        <v>9</v>
      </c>
      <c r="B39" s="15">
        <v>92</v>
      </c>
      <c r="C39" s="77">
        <f t="shared" si="6"/>
        <v>231.7158</v>
      </c>
      <c r="D39" s="77">
        <f t="shared" si="7"/>
        <v>64.913560559999993</v>
      </c>
      <c r="E39" s="77">
        <f t="shared" si="8"/>
        <v>14.148950940000001</v>
      </c>
      <c r="F39" s="77">
        <f t="shared" si="9"/>
        <v>49.366751039999997</v>
      </c>
      <c r="G39" s="77">
        <f t="shared" si="10"/>
        <v>0.34097040000000001</v>
      </c>
      <c r="H39" s="77">
        <f t="shared" si="10"/>
        <v>2.5692840000000001</v>
      </c>
      <c r="I39" s="77">
        <f t="shared" si="10"/>
        <v>0.59309640000000008</v>
      </c>
      <c r="J39" s="77">
        <f t="shared" si="10"/>
        <v>6.4832400000000004E-3</v>
      </c>
      <c r="K39" s="77">
        <f t="shared" si="10"/>
        <v>4.8024000000000001E-3</v>
      </c>
      <c r="L39" s="77">
        <f t="shared" si="10"/>
        <v>0.63151560000000007</v>
      </c>
      <c r="M39" s="77">
        <f t="shared" si="10"/>
        <v>0.54507240000000001</v>
      </c>
      <c r="N39" s="77">
        <f t="shared" si="10"/>
        <v>81.400680000000008</v>
      </c>
      <c r="O39" s="77">
        <f t="shared" si="10"/>
        <v>9724.86</v>
      </c>
      <c r="P39" s="77">
        <f t="shared" si="10"/>
        <v>0</v>
      </c>
      <c r="Q39" s="77">
        <f t="shared" si="11"/>
        <v>78.639300000000006</v>
      </c>
      <c r="R39" s="77">
        <f t="shared" si="12"/>
        <v>0</v>
      </c>
      <c r="S39" s="77">
        <f t="shared" si="12"/>
        <v>0.40820400000000007</v>
      </c>
      <c r="T39" s="77">
        <f t="shared" si="12"/>
        <v>0</v>
      </c>
      <c r="U39" s="77">
        <f t="shared" si="12"/>
        <v>0</v>
      </c>
      <c r="AB39" s="59"/>
      <c r="AC39" s="59"/>
      <c r="AD39" s="59"/>
      <c r="AE39" s="59"/>
      <c r="AF39" s="59"/>
      <c r="AG39" s="59"/>
      <c r="AH39" s="59"/>
      <c r="AI39" s="59"/>
    </row>
    <row r="40" spans="1:35" s="72" customFormat="1" ht="13" x14ac:dyDescent="0.35">
      <c r="A40" s="13">
        <f>L8</f>
        <v>10</v>
      </c>
      <c r="B40" s="15">
        <v>92</v>
      </c>
      <c r="C40" s="77">
        <f t="shared" si="6"/>
        <v>231.7158</v>
      </c>
      <c r="D40" s="77">
        <f t="shared" si="7"/>
        <v>64.913560559999993</v>
      </c>
      <c r="E40" s="77">
        <f t="shared" si="8"/>
        <v>14.148950940000001</v>
      </c>
      <c r="F40" s="77">
        <f t="shared" si="9"/>
        <v>49.366751039999997</v>
      </c>
      <c r="G40" s="77">
        <f t="shared" si="10"/>
        <v>0.34097040000000001</v>
      </c>
      <c r="H40" s="77">
        <f t="shared" si="10"/>
        <v>2.5692840000000001</v>
      </c>
      <c r="I40" s="77">
        <f t="shared" si="10"/>
        <v>0.59309640000000008</v>
      </c>
      <c r="J40" s="77">
        <f t="shared" si="10"/>
        <v>6.4832400000000004E-3</v>
      </c>
      <c r="K40" s="77">
        <f t="shared" si="10"/>
        <v>4.8024000000000001E-3</v>
      </c>
      <c r="L40" s="77">
        <f t="shared" si="10"/>
        <v>0.63151560000000007</v>
      </c>
      <c r="M40" s="77">
        <f t="shared" si="10"/>
        <v>0.54507240000000001</v>
      </c>
      <c r="N40" s="77">
        <f t="shared" si="10"/>
        <v>81.400680000000008</v>
      </c>
      <c r="O40" s="77">
        <f t="shared" si="10"/>
        <v>9724.86</v>
      </c>
      <c r="P40" s="77">
        <f t="shared" si="10"/>
        <v>0</v>
      </c>
      <c r="Q40" s="77">
        <f t="shared" si="11"/>
        <v>78.639300000000006</v>
      </c>
      <c r="R40" s="77">
        <f t="shared" si="12"/>
        <v>0</v>
      </c>
      <c r="S40" s="77">
        <f t="shared" si="12"/>
        <v>0.40820400000000007</v>
      </c>
      <c r="T40" s="77">
        <f t="shared" si="12"/>
        <v>0</v>
      </c>
      <c r="U40" s="77">
        <f t="shared" si="12"/>
        <v>0</v>
      </c>
      <c r="AB40" s="59"/>
      <c r="AC40" s="59"/>
      <c r="AD40" s="59"/>
      <c r="AE40" s="59"/>
      <c r="AF40" s="59"/>
      <c r="AG40" s="59"/>
      <c r="AH40" s="59"/>
      <c r="AI40" s="59"/>
    </row>
    <row r="41" spans="1:35" s="72" customFormat="1" ht="13" x14ac:dyDescent="0.35">
      <c r="A41" s="13">
        <f>M8</f>
        <v>11</v>
      </c>
      <c r="B41" s="15">
        <v>92</v>
      </c>
      <c r="C41" s="77">
        <f t="shared" si="6"/>
        <v>231.7158</v>
      </c>
      <c r="D41" s="77">
        <f t="shared" si="7"/>
        <v>64.913560559999993</v>
      </c>
      <c r="E41" s="77">
        <f t="shared" si="8"/>
        <v>14.148950940000001</v>
      </c>
      <c r="F41" s="77">
        <f t="shared" si="9"/>
        <v>49.366751039999997</v>
      </c>
      <c r="G41" s="77">
        <f t="shared" si="10"/>
        <v>0.34097040000000001</v>
      </c>
      <c r="H41" s="77">
        <f t="shared" si="10"/>
        <v>2.5692840000000001</v>
      </c>
      <c r="I41" s="77">
        <f t="shared" si="10"/>
        <v>0.59309640000000008</v>
      </c>
      <c r="J41" s="77">
        <f t="shared" si="10"/>
        <v>6.4832400000000004E-3</v>
      </c>
      <c r="K41" s="77">
        <f t="shared" si="10"/>
        <v>4.8024000000000001E-3</v>
      </c>
      <c r="L41" s="77">
        <f t="shared" si="10"/>
        <v>0.63151560000000007</v>
      </c>
      <c r="M41" s="77">
        <f t="shared" si="10"/>
        <v>0.54507240000000001</v>
      </c>
      <c r="N41" s="77">
        <f t="shared" si="10"/>
        <v>81.400680000000008</v>
      </c>
      <c r="O41" s="77">
        <f t="shared" si="10"/>
        <v>9724.86</v>
      </c>
      <c r="P41" s="77">
        <f t="shared" si="10"/>
        <v>0</v>
      </c>
      <c r="Q41" s="77">
        <f t="shared" si="11"/>
        <v>78.639300000000006</v>
      </c>
      <c r="R41" s="77">
        <f t="shared" si="12"/>
        <v>0</v>
      </c>
      <c r="S41" s="77">
        <f t="shared" si="12"/>
        <v>0.40820400000000007</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5.9</v>
      </c>
      <c r="J60" s="76">
        <f t="shared" si="14"/>
        <v>6.5</v>
      </c>
      <c r="K60" s="76">
        <f t="shared" si="14"/>
        <v>6.4</v>
      </c>
      <c r="L60" s="76">
        <f t="shared" si="14"/>
        <v>6.6</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92</v>
      </c>
      <c r="C62" s="77">
        <f>B32</f>
        <v>92</v>
      </c>
      <c r="D62" s="77">
        <f>B33</f>
        <v>92</v>
      </c>
      <c r="E62" s="77">
        <f>B34</f>
        <v>92</v>
      </c>
      <c r="F62" s="77">
        <f>B35</f>
        <v>92</v>
      </c>
      <c r="G62" s="77">
        <f>B36</f>
        <v>92</v>
      </c>
      <c r="H62" s="77">
        <f>B37</f>
        <v>92</v>
      </c>
      <c r="I62" s="77">
        <f>B38</f>
        <v>92</v>
      </c>
      <c r="J62" s="77">
        <f>B39</f>
        <v>92</v>
      </c>
      <c r="K62" s="77">
        <f>B40</f>
        <v>92</v>
      </c>
      <c r="L62" s="77">
        <f>B41</f>
        <v>92</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-1.7999999999999989</v>
      </c>
      <c r="K64" s="77">
        <f t="shared" si="17"/>
        <v>-1.2000000000000011</v>
      </c>
      <c r="L64" s="77">
        <f t="shared" si="17"/>
        <v>-2.3999999999999968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1.7999999999999989</v>
      </c>
      <c r="K65" s="77">
        <f t="shared" si="18"/>
        <v>1.2000000000000011</v>
      </c>
      <c r="L65" s="77">
        <f t="shared" si="18"/>
        <v>2.3999999999999968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abSelected="1" zoomScale="90" zoomScaleNormal="90" workbookViewId="0">
      <selection activeCell="E42" sqref="E4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'Court farm '!C1:D1</f>
        <v xml:space="preserve">PAN-016983 </v>
      </c>
      <c r="D1" s="141"/>
      <c r="E1" s="93" t="s">
        <v>45</v>
      </c>
      <c r="F1" s="39" t="str">
        <f>'Court farm '!F1</f>
        <v>47.2ha</v>
      </c>
      <c r="G1" s="123" t="s">
        <v>43</v>
      </c>
      <c r="H1" s="124"/>
      <c r="I1" s="118">
        <v>6.5</v>
      </c>
      <c r="J1" s="127" t="s">
        <v>153</v>
      </c>
      <c r="K1" s="127"/>
      <c r="L1" s="97">
        <v>39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'Court farm '!C2:D2</f>
        <v>EPR/GP3792SK</v>
      </c>
      <c r="D2" s="143"/>
      <c r="E2" s="93" t="s">
        <v>109</v>
      </c>
      <c r="F2" s="96">
        <v>190902</v>
      </c>
      <c r="G2" s="125" t="s">
        <v>110</v>
      </c>
      <c r="H2" s="126"/>
      <c r="I2" s="118"/>
      <c r="J2" s="127" t="s">
        <v>158</v>
      </c>
      <c r="K2" s="127"/>
      <c r="L2" s="97">
        <v>1.0900000000000001</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'Court farm '!C3:D3</f>
        <v xml:space="preserve">Byproduct </v>
      </c>
      <c r="D3" s="143"/>
      <c r="E3" s="93" t="s">
        <v>108</v>
      </c>
      <c r="F3" s="31" t="s">
        <v>104</v>
      </c>
      <c r="G3" s="127" t="s">
        <v>159</v>
      </c>
      <c r="H3" s="127"/>
      <c r="I3" s="118"/>
      <c r="J3" s="123" t="s">
        <v>154</v>
      </c>
      <c r="K3" s="124"/>
      <c r="L3" s="97">
        <f>(L1/(L2*10000))*100</f>
        <v>0.35779816513761464</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'Court farm '!C4:D4</f>
        <v>Park Farm,Malthouse Lane, Caerleon, NP18 3PB</v>
      </c>
      <c r="D4" s="141"/>
      <c r="E4" s="94" t="s">
        <v>1</v>
      </c>
      <c r="F4" s="96" t="s">
        <v>168</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'Court farm '!C5:D5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'Court farm '!C8</f>
        <v>1</v>
      </c>
      <c r="D8" s="60">
        <f>'Court farm '!D8</f>
        <v>2</v>
      </c>
      <c r="E8" s="60">
        <f>'Court farm '!E8</f>
        <v>3</v>
      </c>
      <c r="F8" s="60">
        <f>'Court farm '!F8</f>
        <v>4</v>
      </c>
      <c r="G8" s="60">
        <f>'Court farm '!G8</f>
        <v>5</v>
      </c>
      <c r="H8" s="60">
        <f>'Court farm '!H8</f>
        <v>6</v>
      </c>
      <c r="I8" s="60">
        <f>'Court farm '!I8</f>
        <v>7</v>
      </c>
      <c r="J8" s="60">
        <f>'Court farm '!J8</f>
        <v>8</v>
      </c>
      <c r="K8" s="60">
        <f>'Court farm '!K8</f>
        <v>9</v>
      </c>
      <c r="L8" s="60">
        <f>'Court farm '!L8</f>
        <v>10</v>
      </c>
      <c r="M8" s="60">
        <f>'Court farm '!M8</f>
        <v>11</v>
      </c>
      <c r="N8" s="60">
        <f>'Court farm '!N8</f>
        <v>0</v>
      </c>
      <c r="O8" s="60">
        <f>'Court farm '!O8</f>
        <v>0</v>
      </c>
      <c r="P8" s="60">
        <f>'Court farm '!P8</f>
        <v>0</v>
      </c>
      <c r="Q8" s="60">
        <f>'Court farm '!Q8</f>
        <v>0</v>
      </c>
      <c r="R8" s="60">
        <f>'Court farm '!R8</f>
        <v>0</v>
      </c>
      <c r="S8" s="60">
        <f>'Court farm '!S8</f>
        <v>0</v>
      </c>
      <c r="T8" s="60">
        <f>'Court farm '!T8</f>
        <v>0</v>
      </c>
      <c r="U8" s="60">
        <f>'Court farm '!U8</f>
        <v>0</v>
      </c>
      <c r="V8" s="60">
        <f>'Court farm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'Court farm '!C9</f>
        <v>Moderate</v>
      </c>
      <c r="D9" s="60" t="str">
        <f>'Court farm '!D9</f>
        <v>Moderate</v>
      </c>
      <c r="E9" s="60" t="str">
        <f>'Court farm '!E9</f>
        <v>Moderate</v>
      </c>
      <c r="F9" s="60" t="str">
        <f>'Court farm '!F9</f>
        <v>Moderate</v>
      </c>
      <c r="G9" s="60" t="str">
        <f>'Court farm '!G9</f>
        <v>Moderate</v>
      </c>
      <c r="H9" s="60" t="str">
        <f>'Court farm '!H9</f>
        <v>Moderate</v>
      </c>
      <c r="I9" s="60" t="str">
        <f>'Court farm '!I9</f>
        <v>Moderate</v>
      </c>
      <c r="J9" s="60" t="str">
        <f>'Court farm '!J9</f>
        <v>Moderate</v>
      </c>
      <c r="K9" s="60" t="str">
        <f>'Court farm '!K9</f>
        <v>Moderate</v>
      </c>
      <c r="L9" s="60" t="str">
        <f>'Court farm '!L9</f>
        <v>Moderate</v>
      </c>
      <c r="M9" s="60" t="str">
        <f>'Court farm '!M9</f>
        <v>Moderate</v>
      </c>
      <c r="N9" s="60">
        <f>'Court farm '!N9</f>
        <v>0</v>
      </c>
      <c r="O9" s="60">
        <f>'Court farm '!O9</f>
        <v>0</v>
      </c>
      <c r="P9" s="60">
        <f>'Court farm '!P9</f>
        <v>0</v>
      </c>
      <c r="Q9" s="60">
        <f>'Court farm '!Q9</f>
        <v>0</v>
      </c>
      <c r="R9" s="60">
        <f>'Court farm '!R9</f>
        <v>0</v>
      </c>
      <c r="S9" s="60">
        <f>'Court farm '!S9</f>
        <v>0</v>
      </c>
      <c r="T9" s="60">
        <f>'Court farm '!T9</f>
        <v>0</v>
      </c>
      <c r="U9" s="60">
        <f>'Court farm '!U9</f>
        <v>0</v>
      </c>
      <c r="V9" s="60">
        <f>'Court farm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'Court farm '!C10</f>
        <v>6.1</v>
      </c>
      <c r="D10" s="60">
        <f>'Court farm '!D10</f>
        <v>6</v>
      </c>
      <c r="E10" s="60">
        <f>'Court farm '!E10</f>
        <v>5.9</v>
      </c>
      <c r="F10" s="60">
        <f>'Court farm '!F10</f>
        <v>5.8</v>
      </c>
      <c r="G10" s="60">
        <f>'Court farm '!G10</f>
        <v>5.9</v>
      </c>
      <c r="H10" s="60">
        <f>'Court farm '!H10</f>
        <v>5.9</v>
      </c>
      <c r="I10" s="60">
        <f>'Court farm '!I10</f>
        <v>5.9</v>
      </c>
      <c r="J10" s="60">
        <f>'Court farm '!J10</f>
        <v>5.9</v>
      </c>
      <c r="K10" s="60">
        <f>'Court farm '!K10</f>
        <v>6.5</v>
      </c>
      <c r="L10" s="60">
        <f>'Court farm '!L10</f>
        <v>6.4</v>
      </c>
      <c r="M10" s="60">
        <f>'Court farm '!M10</f>
        <v>6.6</v>
      </c>
      <c r="N10" s="60">
        <f>'Court farm '!N10</f>
        <v>0</v>
      </c>
      <c r="O10" s="60">
        <f>'Court farm '!O10</f>
        <v>0</v>
      </c>
      <c r="P10" s="60">
        <f>'Court farm '!P10</f>
        <v>0</v>
      </c>
      <c r="Q10" s="60">
        <f>'Court farm '!Q10</f>
        <v>0</v>
      </c>
      <c r="R10" s="60">
        <f>'Court farm '!R10</f>
        <v>0</v>
      </c>
      <c r="S10" s="60">
        <f>'Court farm '!S10</f>
        <v>0</v>
      </c>
      <c r="T10" s="60">
        <f>'Court farm '!T10</f>
        <v>0</v>
      </c>
      <c r="U10" s="60">
        <f>'Court farm '!U10</f>
        <v>0</v>
      </c>
      <c r="V10" s="60">
        <f>'Court farm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'Court farm '!C11</f>
        <v>2</v>
      </c>
      <c r="D11" s="60">
        <f>'Court farm '!D11</f>
        <v>1</v>
      </c>
      <c r="E11" s="60">
        <f>'Court farm '!E11</f>
        <v>2</v>
      </c>
      <c r="F11" s="60">
        <f>'Court farm '!F11</f>
        <v>1</v>
      </c>
      <c r="G11" s="60">
        <f>'Court farm '!G11</f>
        <v>1</v>
      </c>
      <c r="H11" s="60">
        <f>'Court farm '!H11</f>
        <v>1</v>
      </c>
      <c r="I11" s="60">
        <f>'Court farm '!I11</f>
        <v>1</v>
      </c>
      <c r="J11" s="60">
        <f>'Court farm '!J11</f>
        <v>1</v>
      </c>
      <c r="K11" s="60">
        <f>'Court farm '!K11</f>
        <v>0</v>
      </c>
      <c r="L11" s="60">
        <f>'Court farm '!L11</f>
        <v>0</v>
      </c>
      <c r="M11" s="60">
        <f>'Court farm '!M11</f>
        <v>0</v>
      </c>
      <c r="N11" s="60">
        <f>'Court farm '!N11</f>
        <v>0</v>
      </c>
      <c r="O11" s="60">
        <f>'Court farm '!O11</f>
        <v>0</v>
      </c>
      <c r="P11" s="60">
        <f>'Court farm '!P11</f>
        <v>0</v>
      </c>
      <c r="Q11" s="60">
        <f>'Court farm '!Q11</f>
        <v>0</v>
      </c>
      <c r="R11" s="60">
        <f>'Court farm '!R11</f>
        <v>0</v>
      </c>
      <c r="S11" s="60">
        <f>'Court farm '!S11</f>
        <v>0</v>
      </c>
      <c r="T11" s="60">
        <f>'Court farm '!T11</f>
        <v>0</v>
      </c>
      <c r="U11" s="60">
        <f>'Court farm '!U11</f>
        <v>0</v>
      </c>
      <c r="V11" s="60">
        <f>'Court farm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'Court farm '!C12</f>
        <v>2</v>
      </c>
      <c r="D12" s="60">
        <f>'Court farm '!D12</f>
        <v>2</v>
      </c>
      <c r="E12" s="60">
        <f>'Court farm '!E12</f>
        <v>2</v>
      </c>
      <c r="F12" s="60">
        <f>'Court farm '!F12</f>
        <v>2</v>
      </c>
      <c r="G12" s="60">
        <f>'Court farm '!G12</f>
        <v>2</v>
      </c>
      <c r="H12" s="60">
        <f>'Court farm '!H12</f>
        <v>2</v>
      </c>
      <c r="I12" s="60">
        <f>'Court farm '!I12</f>
        <v>2</v>
      </c>
      <c r="J12" s="60">
        <f>'Court farm '!J12</f>
        <v>2</v>
      </c>
      <c r="K12" s="60">
        <f>'Court farm '!K12</f>
        <v>0</v>
      </c>
      <c r="L12" s="60">
        <f>'Court farm '!L12</f>
        <v>0</v>
      </c>
      <c r="M12" s="60">
        <f>'Court farm '!M12</f>
        <v>0</v>
      </c>
      <c r="N12" s="60">
        <f>'Court farm '!N12</f>
        <v>0</v>
      </c>
      <c r="O12" s="60">
        <f>'Court farm '!O12</f>
        <v>0</v>
      </c>
      <c r="P12" s="60">
        <f>'Court farm '!P12</f>
        <v>0</v>
      </c>
      <c r="Q12" s="60">
        <f>'Court farm '!Q12</f>
        <v>0</v>
      </c>
      <c r="R12" s="60">
        <f>'Court farm '!R12</f>
        <v>0</v>
      </c>
      <c r="S12" s="60">
        <f>'Court farm '!S12</f>
        <v>0</v>
      </c>
      <c r="T12" s="60">
        <f>'Court farm '!T12</f>
        <v>0</v>
      </c>
      <c r="U12" s="60">
        <f>'Court farm '!U12</f>
        <v>0</v>
      </c>
      <c r="V12" s="60">
        <f>'Court farm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'Court farm '!C13</f>
        <v>3</v>
      </c>
      <c r="D13" s="60">
        <f>'Court farm '!D13</f>
        <v>3</v>
      </c>
      <c r="E13" s="60">
        <f>'Court farm '!E13</f>
        <v>3</v>
      </c>
      <c r="F13" s="60">
        <f>'Court farm '!F13</f>
        <v>3</v>
      </c>
      <c r="G13" s="60">
        <f>'Court farm '!G13</f>
        <v>3</v>
      </c>
      <c r="H13" s="60">
        <f>'Court farm '!H13</f>
        <v>3</v>
      </c>
      <c r="I13" s="60">
        <f>'Court farm '!I13</f>
        <v>3</v>
      </c>
      <c r="J13" s="60">
        <f>'Court farm '!J13</f>
        <v>3</v>
      </c>
      <c r="K13" s="60">
        <f>'Court farm '!K13</f>
        <v>3</v>
      </c>
      <c r="L13" s="60">
        <f>'Court farm '!L13</f>
        <v>3</v>
      </c>
      <c r="M13" s="60">
        <f>'Court farm '!M13</f>
        <v>3</v>
      </c>
      <c r="N13" s="60">
        <f>'Court farm '!N13</f>
        <v>0</v>
      </c>
      <c r="O13" s="60">
        <f>'Court farm '!O13</f>
        <v>0</v>
      </c>
      <c r="P13" s="60">
        <f>'Court farm '!P13</f>
        <v>0</v>
      </c>
      <c r="Q13" s="60">
        <f>'Court farm '!Q13</f>
        <v>0</v>
      </c>
      <c r="R13" s="60">
        <f>'Court farm '!R13</f>
        <v>0</v>
      </c>
      <c r="S13" s="60">
        <f>'Court farm '!S13</f>
        <v>0</v>
      </c>
      <c r="T13" s="60">
        <f>'Court farm '!T13</f>
        <v>0</v>
      </c>
      <c r="U13" s="60">
        <f>'Court farm '!U13</f>
        <v>0</v>
      </c>
      <c r="V13" s="60">
        <f>'Court farm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'Court farm '!C14</f>
        <v xml:space="preserve">Grass Silage (25% DM) </v>
      </c>
      <c r="D14" s="102" t="str">
        <f>'Court farm '!D14</f>
        <v xml:space="preserve">Grass Silage (25% DM) </v>
      </c>
      <c r="E14" s="102" t="str">
        <f>'Court farm '!E14</f>
        <v xml:space="preserve">Grass Silage (25% DM) </v>
      </c>
      <c r="F14" s="102" t="str">
        <f>'Court farm '!F14</f>
        <v xml:space="preserve">Grass Silage (25% DM) </v>
      </c>
      <c r="G14" s="102" t="str">
        <f>'Court farm '!G14</f>
        <v xml:space="preserve">Grass Silage (25% DM) </v>
      </c>
      <c r="H14" s="102" t="str">
        <f>'Court farm '!H14</f>
        <v xml:space="preserve">Grass Silage (25% DM) </v>
      </c>
      <c r="I14" s="102" t="str">
        <f>'Court farm '!I14</f>
        <v xml:space="preserve">Grass Silage (25% DM) </v>
      </c>
      <c r="J14" s="102" t="str">
        <f>'Court farm '!J14</f>
        <v xml:space="preserve">Grass Silage (25% DM) </v>
      </c>
      <c r="K14" s="102" t="str">
        <f>'Court farm '!K14</f>
        <v xml:space="preserve">Grass Silage (25% DM) </v>
      </c>
      <c r="L14" s="102" t="str">
        <f>'Court farm '!L14</f>
        <v xml:space="preserve">Grass Silage (25% DM) </v>
      </c>
      <c r="M14" s="102" t="str">
        <f>'Court farm '!M14</f>
        <v xml:space="preserve">Grass Silage (25% DM) </v>
      </c>
      <c r="N14" s="102">
        <f>'Court farm '!N14</f>
        <v>0</v>
      </c>
      <c r="O14" s="102">
        <f>'Court farm '!O14</f>
        <v>0</v>
      </c>
      <c r="P14" s="102">
        <f>'Court farm '!P14</f>
        <v>0</v>
      </c>
      <c r="Q14" s="102">
        <f>'Court farm '!Q14</f>
        <v>0</v>
      </c>
      <c r="R14" s="102">
        <f>'Court farm '!R14</f>
        <v>0</v>
      </c>
      <c r="S14" s="102">
        <f>'Court farm '!S14</f>
        <v>0</v>
      </c>
      <c r="T14" s="102">
        <f>'Court farm '!T14</f>
        <v>0</v>
      </c>
      <c r="U14" s="102">
        <f>'Court farm '!U14</f>
        <v>0</v>
      </c>
      <c r="V14" s="102">
        <f>'Court farm '!V14</f>
        <v>0</v>
      </c>
      <c r="AD14" s="30" t="s">
        <v>138</v>
      </c>
      <c r="AE14" s="30">
        <v>6</v>
      </c>
      <c r="AI14" s="53" t="s">
        <v>119</v>
      </c>
      <c r="AJ14" s="54">
        <v>0.8</v>
      </c>
      <c r="AK14" s="55">
        <v>1.7</v>
      </c>
      <c r="AL14" s="11">
        <v>12</v>
      </c>
      <c r="AM14" s="11">
        <v>6.7</v>
      </c>
      <c r="AN14" s="11" t="s">
        <v>135</v>
      </c>
    </row>
    <row r="15" spans="1:41" ht="13" x14ac:dyDescent="0.25">
      <c r="A15" s="135" t="s">
        <v>9</v>
      </c>
      <c r="B15" s="135"/>
      <c r="C15" s="60">
        <f>'Court farm '!C15</f>
        <v>47</v>
      </c>
      <c r="D15" s="60">
        <f>'Court farm '!D15</f>
        <v>47</v>
      </c>
      <c r="E15" s="60">
        <f>'Court farm '!E15</f>
        <v>47</v>
      </c>
      <c r="F15" s="60">
        <f>'Court farm '!F15</f>
        <v>47</v>
      </c>
      <c r="G15" s="60">
        <f>'Court farm '!G15</f>
        <v>47</v>
      </c>
      <c r="H15" s="60">
        <f>'Court farm '!H15</f>
        <v>47</v>
      </c>
      <c r="I15" s="60">
        <f>'Court farm '!I15</f>
        <v>47</v>
      </c>
      <c r="J15" s="60">
        <f>'Court farm '!J15</f>
        <v>47</v>
      </c>
      <c r="K15" s="60">
        <f>'Court farm '!K15</f>
        <v>47</v>
      </c>
      <c r="L15" s="60">
        <f>'Court farm '!L15</f>
        <v>47</v>
      </c>
      <c r="M15" s="60">
        <f>'Court farm '!M15</f>
        <v>47</v>
      </c>
      <c r="N15" s="60">
        <f>'Court farm '!N15</f>
        <v>0</v>
      </c>
      <c r="O15" s="60">
        <f>'Court farm '!O15</f>
        <v>0</v>
      </c>
      <c r="P15" s="60">
        <f>'Court farm '!P15</f>
        <v>0</v>
      </c>
      <c r="Q15" s="60">
        <f>'Court farm '!Q15</f>
        <v>0</v>
      </c>
      <c r="R15" s="60">
        <f>'Court farm '!R15</f>
        <v>0</v>
      </c>
      <c r="S15" s="60">
        <f>'Court farm '!S15</f>
        <v>0</v>
      </c>
      <c r="T15" s="60">
        <f>'Court farm '!T15</f>
        <v>0</v>
      </c>
      <c r="U15" s="60">
        <f>'Court farm '!U15</f>
        <v>0</v>
      </c>
      <c r="V15" s="60">
        <f>'Court farm '!V15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'Court farm '!C16</f>
        <v>Medium/Clay</v>
      </c>
      <c r="D16" s="103" t="str">
        <f>'Court farm '!D16</f>
        <v>Medium/Clay</v>
      </c>
      <c r="E16" s="103" t="str">
        <f>'Court farm '!E16</f>
        <v>Medium/Clay</v>
      </c>
      <c r="F16" s="103" t="str">
        <f>'Court farm '!F16</f>
        <v>Medium/Clay</v>
      </c>
      <c r="G16" s="103" t="str">
        <f>'Court farm '!G16</f>
        <v>Medium/Clay</v>
      </c>
      <c r="H16" s="103" t="str">
        <f>'Court farm '!H16</f>
        <v>Medium/Clay</v>
      </c>
      <c r="I16" s="103" t="str">
        <f>'Court farm '!I16</f>
        <v>Medium/Clay</v>
      </c>
      <c r="J16" s="103" t="str">
        <f>'Court farm '!J16</f>
        <v>Medium/Clay</v>
      </c>
      <c r="K16" s="103" t="str">
        <f>'Court farm '!K16</f>
        <v>Medium/Clay</v>
      </c>
      <c r="L16" s="103" t="str">
        <f>'Court farm '!L16</f>
        <v>Medium/Clay</v>
      </c>
      <c r="M16" s="103" t="str">
        <f>'Court farm '!M16</f>
        <v>Medium/Clay</v>
      </c>
      <c r="N16" s="103">
        <f>'Court farm '!N16</f>
        <v>0</v>
      </c>
      <c r="O16" s="103">
        <f>'Court farm '!O16</f>
        <v>0</v>
      </c>
      <c r="P16" s="103">
        <f>'Court farm '!P16</f>
        <v>0</v>
      </c>
      <c r="Q16" s="103">
        <f>'Court farm '!Q16</f>
        <v>0</v>
      </c>
      <c r="R16" s="103">
        <f>'Court farm '!R16</f>
        <v>0</v>
      </c>
      <c r="S16" s="103">
        <f>'Court farm '!S16</f>
        <v>0</v>
      </c>
      <c r="T16" s="103">
        <f>'Court farm '!T16</f>
        <v>0</v>
      </c>
      <c r="U16" s="103">
        <f>'Court farm '!U16</f>
        <v>0</v>
      </c>
      <c r="V16" s="103">
        <f>'Court farm '!V16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50.751835700000008</v>
      </c>
      <c r="D18" s="16">
        <f>$D32</f>
        <v>50.751835700000008</v>
      </c>
      <c r="E18" s="16">
        <f>$D33</f>
        <v>50.751835700000008</v>
      </c>
      <c r="F18" s="16">
        <f>$D34</f>
        <v>50.751835700000008</v>
      </c>
      <c r="G18" s="16">
        <f>$D35</f>
        <v>50.751835700000008</v>
      </c>
      <c r="H18" s="16">
        <f>$D36</f>
        <v>50.751835700000008</v>
      </c>
      <c r="I18" s="16">
        <f>$D37</f>
        <v>50.751835700000008</v>
      </c>
      <c r="J18" s="16">
        <f>$D38</f>
        <v>50.751835700000008</v>
      </c>
      <c r="K18" s="16">
        <f>$D39</f>
        <v>50.751835700000008</v>
      </c>
      <c r="L18" s="16">
        <f>$D40</f>
        <v>50.751835700000008</v>
      </c>
      <c r="M18" s="16">
        <f>$D41</f>
        <v>50.751835700000008</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-29.148164299999983</v>
      </c>
      <c r="D19" s="16">
        <f t="shared" ref="D19:V19" si="1">D18-D17</f>
        <v>-29.148164299999983</v>
      </c>
      <c r="E19" s="16">
        <f t="shared" si="1"/>
        <v>-29.148164299999983</v>
      </c>
      <c r="F19" s="16">
        <f t="shared" si="1"/>
        <v>-29.148164299999983</v>
      </c>
      <c r="G19" s="16">
        <f t="shared" si="1"/>
        <v>-29.148164299999983</v>
      </c>
      <c r="H19" s="16">
        <f t="shared" si="1"/>
        <v>-29.148164299999983</v>
      </c>
      <c r="I19" s="16">
        <f t="shared" si="1"/>
        <v>-29.148164299999983</v>
      </c>
      <c r="J19" s="16">
        <f t="shared" si="1"/>
        <v>-29.148164299999983</v>
      </c>
      <c r="K19" s="16">
        <f t="shared" si="1"/>
        <v>-29.148164299999983</v>
      </c>
      <c r="L19" s="16">
        <f t="shared" si="1"/>
        <v>-29.148164299999983</v>
      </c>
      <c r="M19" s="16">
        <f t="shared" si="1"/>
        <v>-29.148164299999983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7.5257792999999999</v>
      </c>
      <c r="D22" s="16">
        <f>$E32</f>
        <v>7.5257792999999999</v>
      </c>
      <c r="E22" s="16">
        <f>$E33</f>
        <v>7.5257792999999999</v>
      </c>
      <c r="F22" s="16">
        <f>$E34</f>
        <v>7.5257792999999999</v>
      </c>
      <c r="G22" s="16">
        <f>$E35</f>
        <v>7.5257792999999999</v>
      </c>
      <c r="H22" s="16">
        <f>$E36</f>
        <v>7.5257792999999999</v>
      </c>
      <c r="I22" s="16">
        <f>$E37</f>
        <v>7.5257792999999999</v>
      </c>
      <c r="J22" s="16">
        <f>$E38</f>
        <v>7.5257792999999999</v>
      </c>
      <c r="K22" s="16">
        <f>$E39</f>
        <v>7.5257792999999999</v>
      </c>
      <c r="L22" s="16">
        <f>$E40</f>
        <v>7.5257792999999999</v>
      </c>
      <c r="M22" s="16">
        <f>$E41</f>
        <v>7.5257792999999999</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-274.47422069999999</v>
      </c>
      <c r="D23" s="16">
        <f t="shared" ref="D23:V23" si="3">D22-D21</f>
        <v>-274.47422069999999</v>
      </c>
      <c r="E23" s="16">
        <f t="shared" si="3"/>
        <v>-274.47422069999999</v>
      </c>
      <c r="F23" s="16">
        <f t="shared" si="3"/>
        <v>-274.47422069999999</v>
      </c>
      <c r="G23" s="16">
        <f t="shared" si="3"/>
        <v>-274.47422069999999</v>
      </c>
      <c r="H23" s="16">
        <f t="shared" si="3"/>
        <v>-274.47422069999999</v>
      </c>
      <c r="I23" s="16">
        <f t="shared" si="3"/>
        <v>-274.47422069999999</v>
      </c>
      <c r="J23" s="16">
        <f t="shared" si="3"/>
        <v>-274.47422069999999</v>
      </c>
      <c r="K23" s="16">
        <f t="shared" si="3"/>
        <v>-274.47422069999999</v>
      </c>
      <c r="L23" s="16">
        <f t="shared" si="3"/>
        <v>-274.47422069999999</v>
      </c>
      <c r="M23" s="16">
        <f t="shared" si="3"/>
        <v>-274.47422069999999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15.7</v>
      </c>
      <c r="C28" s="15">
        <v>1.0900000000000001</v>
      </c>
      <c r="D28" s="15">
        <v>0.16600000000000001</v>
      </c>
      <c r="E28" s="15">
        <v>4.6800000000000001E-2</v>
      </c>
      <c r="F28" s="15">
        <v>1100</v>
      </c>
      <c r="G28" s="15">
        <v>37.799999999999997</v>
      </c>
      <c r="H28" s="15">
        <v>138</v>
      </c>
      <c r="I28" s="15">
        <v>13.5</v>
      </c>
      <c r="J28" s="15">
        <v>1.47</v>
      </c>
      <c r="K28" s="23">
        <v>0.32</v>
      </c>
      <c r="L28" s="15">
        <v>20.3</v>
      </c>
      <c r="M28" s="15">
        <v>5.0599999999999996</v>
      </c>
      <c r="N28" s="15">
        <v>138000</v>
      </c>
      <c r="O28" s="15">
        <v>9560</v>
      </c>
      <c r="P28" s="15"/>
      <c r="Q28" s="15">
        <v>5440</v>
      </c>
      <c r="R28" s="15"/>
      <c r="S28" s="15">
        <v>51.4</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85</v>
      </c>
      <c r="C31" s="77">
        <f>IF(C$27="%w/w SAR",((C$28*10)*$B31),IF(C$27="%w/w DM",(((C$28*10)*($B$28/100))*$B31),IF(C$27="kg/t SAR",(C$28*$B31),IF(C$27="kg/t DM",((C$28*($B$28/100))*$B31),IF(C$27="mg/kg SAR",((C$28*0.001)*$B31),IF(C$27="mg/kg DM",(((C$28*0.001)*($B$28/100))*$B31),0))))))</f>
        <v>145.4605</v>
      </c>
      <c r="D31" s="77">
        <f>(IF(D$27="%w/w SAR",((D$28*10)*$B31),IF(D$27="%w/w DM",(((D$28*10)*($B$28/100))*$B31),IF(D$27="kg/t SAR",(D$28*$B31),IF(D$27="kg/t DM",((D$28*($B$28/100))*$B31),IF(D$27="mg/kg SAR",((D$28*0.001)*$B31),IF(D$27="mg/kg DM",(((D$28*0.001)*($B$28/100))*$B31),"0")))))))*2.291</f>
        <v>50.751835700000008</v>
      </c>
      <c r="E31" s="77">
        <f>(IF(E$27="%w/w SAR",((E$28*10)*$B31),IF(E$27="%w/w DM",(((E$28*10)*($B$28/100))*$B31),IF(E$27="kg/t SAR",(E$28*$B31),IF(E$27="kg/t DM",((E$28*($B$28/100))*$B31),IF(E$27="mg/kg SAR",((E$28*0.001)*$B31),IF(E$27="mg/kg DM",(((E$28*0.001)*($B$28/100))*$B31),"0")))))))*1.205</f>
        <v>7.5257792999999999</v>
      </c>
      <c r="F31" s="77">
        <f>(IF(F$27="%w/w SAR",((F$28*10)*$B31),IF(F$27="%w/w DM",(((F$28*10)*($B$28/100))*$B31),IF(F$27="kg/t SAR",(F$28*$B31),IF(F$27="kg/t DM",((F$28*($B$28/100))*$B31),IF(F$27="mg/kg SAR",((F$28*0.001)*$B31),IF(F$27="mg/kg DM",(((F$28*0.001)*($B$28/100))*$B31),"0")))))))*1.658</f>
        <v>24.338611</v>
      </c>
      <c r="G31" s="77">
        <f t="shared" ref="G31:P46" si="5">IF(G$27="%w/w SAR",((G$28*10)*$B31),IF(G$27="%w/w DM",(((G$28*10)*($B$28/100))*$B31),IF(G$27="kg/t SAR",(G$28*$B31),IF(G$27="kg/t DM",((G$28*($B$28/100))*$B31),IF(G$27="mg/kg SAR",((G$28*0.001)*$B31),IF(G$27="mg/kg DM",(((G$28*0.001)*($B$28/100))*$B31),0))))))</f>
        <v>0.50444100000000003</v>
      </c>
      <c r="H31" s="77">
        <f t="shared" si="5"/>
        <v>1.8416100000000002</v>
      </c>
      <c r="I31" s="77">
        <f t="shared" si="5"/>
        <v>0.1801575</v>
      </c>
      <c r="J31" s="77">
        <f t="shared" si="5"/>
        <v>1.961715E-2</v>
      </c>
      <c r="K31" s="77">
        <f t="shared" si="5"/>
        <v>4.2704000000000006E-3</v>
      </c>
      <c r="L31" s="77">
        <f t="shared" si="5"/>
        <v>0.27090350000000002</v>
      </c>
      <c r="M31" s="77">
        <f t="shared" si="5"/>
        <v>6.7525699999999994E-2</v>
      </c>
      <c r="N31" s="77">
        <f t="shared" si="5"/>
        <v>1841.6100000000001</v>
      </c>
      <c r="O31" s="77">
        <f t="shared" si="5"/>
        <v>127.57820000000001</v>
      </c>
      <c r="P31" s="77">
        <f t="shared" si="5"/>
        <v>0</v>
      </c>
      <c r="Q31" s="77">
        <f>(IF(Q$27="%w/w SAR",((Q$28*10)*$B31),IF(Q$27="%w/w DM",(((Q$28*10)*($B$28/100))*$B31),IF(Q$27="kg/t SAR",(Q$28*$B31),IF(Q$27="kg/t DM",((Q$28*($B$28/100))*$B31),IF(Q$27="mg/kg SAR",((Q$28*0.001)*$B31),IF(Q$27="mg/kg DM",(((Q$28*0.001)*($B$28/100))*$B31),0)))))))*2.5</f>
        <v>181.49200000000002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0.68593300000000001</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85</v>
      </c>
      <c r="C32" s="77">
        <f t="shared" ref="C32:C50" si="6">IF(C$27="%w/w SAR",((C$28*10)*$B32),IF(C$27="%w/w DM",(((C$28*10)*($B$28/100))*$B32),IF(C$27="kg/t SAR",(C$28*$B32),IF(C$27="kg/t DM",((C$28*($B$28/100))*$B32),IF(C$27="mg/kg SAR",((C$28*0.001)*$B32),IF(C$27="mg/kg DM",(((C$28*0.001)*($B$28/100))*$B32),0))))))</f>
        <v>145.4605</v>
      </c>
      <c r="D32" s="77">
        <f t="shared" ref="D32:D50" si="7">(IF(D$27="%w/w SAR",((D$28*10)*$B32),IF(D$27="%w/w DM",(((D$28*10)*($B$28/100))*$B32),IF(D$27="kg/t SAR",(D$28*$B32),IF(D$27="kg/t DM",((D$28*($B$28/100))*$B32),IF(D$27="mg/kg SAR",((D$28*0.001)*$B32),IF(D$27="mg/kg DM",(((D$28*0.001)*($B$28/100))*$B32),"0")))))))*2.291</f>
        <v>50.751835700000008</v>
      </c>
      <c r="E32" s="77">
        <f t="shared" ref="E32:E50" si="8">(IF(E$27="%w/w SAR",((E$28*10)*$B32),IF(E$27="%w/w DM",(((E$28*10)*($B$28/100))*$B32),IF(E$27="kg/t SAR",(E$28*$B32),IF(E$27="kg/t DM",((E$28*($B$28/100))*$B32),IF(E$27="mg/kg SAR",((E$28*0.001)*$B32),IF(E$27="mg/kg DM",(((E$28*0.001)*($B$28/100))*$B32),"0")))))))*1.205</f>
        <v>7.5257792999999999</v>
      </c>
      <c r="F32" s="77">
        <f t="shared" ref="F32:F50" si="9">(IF(F$27="%w/w SAR",((F$28*10)*$B32),IF(F$27="%w/w DM",(((F$28*10)*($B$28/100))*$B32),IF(F$27="kg/t SAR",(F$28*$B32),IF(F$27="kg/t DM",((F$28*($B$28/100))*$B32),IF(F$27="mg/kg SAR",((F$28*0.001)*$B32),IF(F$27="mg/kg DM",(((F$28*0.001)*($B$28/100))*$B32),"0")))))))*1.658</f>
        <v>24.338611</v>
      </c>
      <c r="G32" s="77">
        <f t="shared" si="5"/>
        <v>0.50444100000000003</v>
      </c>
      <c r="H32" s="77">
        <f t="shared" si="5"/>
        <v>1.8416100000000002</v>
      </c>
      <c r="I32" s="77">
        <f t="shared" si="5"/>
        <v>0.1801575</v>
      </c>
      <c r="J32" s="77">
        <f t="shared" si="5"/>
        <v>1.961715E-2</v>
      </c>
      <c r="K32" s="77">
        <f t="shared" si="5"/>
        <v>4.2704000000000006E-3</v>
      </c>
      <c r="L32" s="77">
        <f t="shared" si="5"/>
        <v>0.27090350000000002</v>
      </c>
      <c r="M32" s="77">
        <f t="shared" si="5"/>
        <v>6.7525699999999994E-2</v>
      </c>
      <c r="N32" s="77">
        <f t="shared" si="5"/>
        <v>1841.6100000000001</v>
      </c>
      <c r="O32" s="77">
        <f t="shared" si="5"/>
        <v>127.57820000000001</v>
      </c>
      <c r="P32" s="77">
        <f t="shared" si="5"/>
        <v>0</v>
      </c>
      <c r="Q32" s="77">
        <f t="shared" ref="Q32:Q50" si="10">(IF(Q$27="%w/w SAR",((Q$28*10)*$B32),IF(Q$27="%w/w DM",(((Q$28*10)*($B$28/100))*$B32),IF(Q$27="kg/t SAR",(Q$28*$B32),IF(Q$27="kg/t DM",((Q$28*($B$28/100))*$B32),IF(Q$27="mg/kg SAR",((Q$28*0.001)*$B32),IF(Q$27="mg/kg DM",(((Q$28*0.001)*($B$28/100))*$B32),0)))))))*2.5</f>
        <v>181.49200000000002</v>
      </c>
      <c r="R32" s="77">
        <f t="shared" ref="R32:U50" si="11">IF(R$27="%w/w SAR",((R$28*10)*$B32),IF(R$27="%w/w DM",(((R$28*10)*($B$28/100))*$B32),IF(R$27="kg/t SAR",(R$28*$B32),IF(R$27="kg/t DM",((R$28*($B$28/100))*$B32),IF(R$27="mg/kg SAR",((R$28*0.001)*$B32),IF(R$27="mg/kg DM",(((R$28*0.001)*($B$28/100))*$B32),0))))))</f>
        <v>0</v>
      </c>
      <c r="S32" s="77">
        <f t="shared" si="11"/>
        <v>0.68593300000000001</v>
      </c>
      <c r="T32" s="77">
        <f t="shared" si="11"/>
        <v>0</v>
      </c>
      <c r="U32" s="77">
        <f t="shared" si="11"/>
        <v>0</v>
      </c>
      <c r="AB32" s="59"/>
      <c r="AC32" s="59"/>
      <c r="AD32" s="59"/>
      <c r="AE32" s="59"/>
      <c r="AF32" s="59"/>
      <c r="AG32" s="59"/>
      <c r="AH32" s="59"/>
      <c r="AI32" s="59"/>
    </row>
    <row r="33" spans="1:35" s="72" customFormat="1" ht="13" x14ac:dyDescent="0.35">
      <c r="A33" s="13">
        <f>E8</f>
        <v>3</v>
      </c>
      <c r="B33" s="15">
        <v>85</v>
      </c>
      <c r="C33" s="77">
        <f t="shared" si="6"/>
        <v>145.4605</v>
      </c>
      <c r="D33" s="77">
        <f t="shared" si="7"/>
        <v>50.751835700000008</v>
      </c>
      <c r="E33" s="77">
        <f t="shared" si="8"/>
        <v>7.5257792999999999</v>
      </c>
      <c r="F33" s="77">
        <f t="shared" si="9"/>
        <v>24.338611</v>
      </c>
      <c r="G33" s="77">
        <f t="shared" si="5"/>
        <v>0.50444100000000003</v>
      </c>
      <c r="H33" s="77">
        <f t="shared" si="5"/>
        <v>1.8416100000000002</v>
      </c>
      <c r="I33" s="77">
        <f t="shared" si="5"/>
        <v>0.1801575</v>
      </c>
      <c r="J33" s="77">
        <f t="shared" si="5"/>
        <v>1.961715E-2</v>
      </c>
      <c r="K33" s="77">
        <f t="shared" si="5"/>
        <v>4.2704000000000006E-3</v>
      </c>
      <c r="L33" s="77">
        <f t="shared" si="5"/>
        <v>0.27090350000000002</v>
      </c>
      <c r="M33" s="77">
        <f t="shared" si="5"/>
        <v>6.7525699999999994E-2</v>
      </c>
      <c r="N33" s="77">
        <f t="shared" si="5"/>
        <v>1841.6100000000001</v>
      </c>
      <c r="O33" s="77">
        <f t="shared" si="5"/>
        <v>127.57820000000001</v>
      </c>
      <c r="P33" s="77">
        <f t="shared" si="5"/>
        <v>0</v>
      </c>
      <c r="Q33" s="77">
        <f t="shared" si="10"/>
        <v>181.49200000000002</v>
      </c>
      <c r="R33" s="77">
        <f t="shared" si="11"/>
        <v>0</v>
      </c>
      <c r="S33" s="77">
        <f t="shared" si="11"/>
        <v>0.68593300000000001</v>
      </c>
      <c r="T33" s="77">
        <f t="shared" si="11"/>
        <v>0</v>
      </c>
      <c r="U33" s="77">
        <f t="shared" si="11"/>
        <v>0</v>
      </c>
      <c r="AB33" s="59"/>
      <c r="AC33" s="59"/>
      <c r="AD33" s="59"/>
      <c r="AE33" s="59"/>
      <c r="AF33" s="59"/>
      <c r="AG33" s="59"/>
      <c r="AH33" s="59"/>
      <c r="AI33" s="59"/>
    </row>
    <row r="34" spans="1:35" s="72" customFormat="1" ht="13" x14ac:dyDescent="0.35">
      <c r="A34" s="13">
        <f>F8</f>
        <v>4</v>
      </c>
      <c r="B34" s="15">
        <v>85</v>
      </c>
      <c r="C34" s="77">
        <f t="shared" si="6"/>
        <v>145.4605</v>
      </c>
      <c r="D34" s="77">
        <f t="shared" si="7"/>
        <v>50.751835700000008</v>
      </c>
      <c r="E34" s="77">
        <f t="shared" si="8"/>
        <v>7.5257792999999999</v>
      </c>
      <c r="F34" s="77">
        <f t="shared" si="9"/>
        <v>24.338611</v>
      </c>
      <c r="G34" s="77">
        <f t="shared" si="5"/>
        <v>0.50444100000000003</v>
      </c>
      <c r="H34" s="77">
        <f t="shared" si="5"/>
        <v>1.8416100000000002</v>
      </c>
      <c r="I34" s="77">
        <f t="shared" si="5"/>
        <v>0.1801575</v>
      </c>
      <c r="J34" s="77">
        <f t="shared" si="5"/>
        <v>1.961715E-2</v>
      </c>
      <c r="K34" s="77">
        <f t="shared" si="5"/>
        <v>4.2704000000000006E-3</v>
      </c>
      <c r="L34" s="77">
        <f t="shared" si="5"/>
        <v>0.27090350000000002</v>
      </c>
      <c r="M34" s="77">
        <f t="shared" si="5"/>
        <v>6.7525699999999994E-2</v>
      </c>
      <c r="N34" s="77">
        <f t="shared" si="5"/>
        <v>1841.6100000000001</v>
      </c>
      <c r="O34" s="77">
        <f t="shared" si="5"/>
        <v>127.57820000000001</v>
      </c>
      <c r="P34" s="77">
        <f t="shared" si="5"/>
        <v>0</v>
      </c>
      <c r="Q34" s="77">
        <f t="shared" si="10"/>
        <v>181.49200000000002</v>
      </c>
      <c r="R34" s="77">
        <f t="shared" si="11"/>
        <v>0</v>
      </c>
      <c r="S34" s="77">
        <f t="shared" si="11"/>
        <v>0.68593300000000001</v>
      </c>
      <c r="T34" s="77">
        <f t="shared" si="11"/>
        <v>0</v>
      </c>
      <c r="U34" s="77">
        <f t="shared" si="11"/>
        <v>0</v>
      </c>
      <c r="AB34" s="59"/>
      <c r="AC34" s="59"/>
      <c r="AD34" s="59"/>
      <c r="AE34" s="59"/>
      <c r="AF34" s="59"/>
      <c r="AG34" s="59"/>
      <c r="AH34" s="59"/>
      <c r="AI34" s="59"/>
    </row>
    <row r="35" spans="1:35" s="72" customFormat="1" ht="13" x14ac:dyDescent="0.35">
      <c r="A35" s="13">
        <f>G8</f>
        <v>5</v>
      </c>
      <c r="B35" s="15">
        <v>85</v>
      </c>
      <c r="C35" s="77">
        <f t="shared" si="6"/>
        <v>145.4605</v>
      </c>
      <c r="D35" s="77">
        <f t="shared" si="7"/>
        <v>50.751835700000008</v>
      </c>
      <c r="E35" s="77">
        <f t="shared" si="8"/>
        <v>7.5257792999999999</v>
      </c>
      <c r="F35" s="77">
        <f t="shared" si="9"/>
        <v>24.338611</v>
      </c>
      <c r="G35" s="77">
        <f t="shared" si="5"/>
        <v>0.50444100000000003</v>
      </c>
      <c r="H35" s="77">
        <f t="shared" si="5"/>
        <v>1.8416100000000002</v>
      </c>
      <c r="I35" s="77">
        <f t="shared" si="5"/>
        <v>0.1801575</v>
      </c>
      <c r="J35" s="77">
        <f t="shared" si="5"/>
        <v>1.961715E-2</v>
      </c>
      <c r="K35" s="77">
        <f t="shared" si="5"/>
        <v>4.2704000000000006E-3</v>
      </c>
      <c r="L35" s="77">
        <f t="shared" si="5"/>
        <v>0.27090350000000002</v>
      </c>
      <c r="M35" s="77">
        <f t="shared" si="5"/>
        <v>6.7525699999999994E-2</v>
      </c>
      <c r="N35" s="77">
        <f t="shared" si="5"/>
        <v>1841.6100000000001</v>
      </c>
      <c r="O35" s="77">
        <f t="shared" si="5"/>
        <v>127.57820000000001</v>
      </c>
      <c r="P35" s="77">
        <f t="shared" si="5"/>
        <v>0</v>
      </c>
      <c r="Q35" s="77">
        <f t="shared" si="10"/>
        <v>181.49200000000002</v>
      </c>
      <c r="R35" s="77">
        <f t="shared" si="11"/>
        <v>0</v>
      </c>
      <c r="S35" s="77">
        <f t="shared" si="11"/>
        <v>0.68593300000000001</v>
      </c>
      <c r="T35" s="77">
        <f t="shared" si="11"/>
        <v>0</v>
      </c>
      <c r="U35" s="77">
        <f t="shared" si="11"/>
        <v>0</v>
      </c>
      <c r="AB35" s="59"/>
      <c r="AC35" s="59"/>
      <c r="AD35" s="59"/>
      <c r="AE35" s="59"/>
      <c r="AF35" s="59"/>
      <c r="AG35" s="59"/>
      <c r="AH35" s="59"/>
      <c r="AI35" s="59"/>
    </row>
    <row r="36" spans="1:35" s="72" customFormat="1" ht="13" x14ac:dyDescent="0.35">
      <c r="A36" s="13">
        <f>H8</f>
        <v>6</v>
      </c>
      <c r="B36" s="15">
        <v>85</v>
      </c>
      <c r="C36" s="77">
        <f t="shared" si="6"/>
        <v>145.4605</v>
      </c>
      <c r="D36" s="77">
        <f t="shared" si="7"/>
        <v>50.751835700000008</v>
      </c>
      <c r="E36" s="77">
        <f t="shared" si="8"/>
        <v>7.5257792999999999</v>
      </c>
      <c r="F36" s="77">
        <f t="shared" si="9"/>
        <v>24.338611</v>
      </c>
      <c r="G36" s="77">
        <f t="shared" si="5"/>
        <v>0.50444100000000003</v>
      </c>
      <c r="H36" s="77">
        <f t="shared" si="5"/>
        <v>1.8416100000000002</v>
      </c>
      <c r="I36" s="77">
        <f t="shared" si="5"/>
        <v>0.1801575</v>
      </c>
      <c r="J36" s="77">
        <f t="shared" si="5"/>
        <v>1.961715E-2</v>
      </c>
      <c r="K36" s="77">
        <f t="shared" si="5"/>
        <v>4.2704000000000006E-3</v>
      </c>
      <c r="L36" s="77">
        <f t="shared" si="5"/>
        <v>0.27090350000000002</v>
      </c>
      <c r="M36" s="77">
        <f t="shared" si="5"/>
        <v>6.7525699999999994E-2</v>
      </c>
      <c r="N36" s="77">
        <f t="shared" si="5"/>
        <v>1841.6100000000001</v>
      </c>
      <c r="O36" s="77">
        <f t="shared" si="5"/>
        <v>127.57820000000001</v>
      </c>
      <c r="P36" s="77">
        <f t="shared" si="5"/>
        <v>0</v>
      </c>
      <c r="Q36" s="77">
        <f t="shared" si="10"/>
        <v>181.49200000000002</v>
      </c>
      <c r="R36" s="77">
        <f t="shared" si="11"/>
        <v>0</v>
      </c>
      <c r="S36" s="77">
        <f t="shared" si="11"/>
        <v>0.68593300000000001</v>
      </c>
      <c r="T36" s="77">
        <f t="shared" si="11"/>
        <v>0</v>
      </c>
      <c r="U36" s="77">
        <f t="shared" si="11"/>
        <v>0</v>
      </c>
      <c r="AB36" s="59"/>
      <c r="AC36" s="59"/>
      <c r="AD36" s="59"/>
      <c r="AE36" s="59"/>
      <c r="AF36" s="59"/>
      <c r="AG36" s="59"/>
      <c r="AH36" s="59"/>
      <c r="AI36" s="59"/>
    </row>
    <row r="37" spans="1:35" s="72" customFormat="1" ht="13" x14ac:dyDescent="0.35">
      <c r="A37" s="13">
        <f>I8</f>
        <v>7</v>
      </c>
      <c r="B37" s="15">
        <v>85</v>
      </c>
      <c r="C37" s="77">
        <f t="shared" si="6"/>
        <v>145.4605</v>
      </c>
      <c r="D37" s="77">
        <f t="shared" si="7"/>
        <v>50.751835700000008</v>
      </c>
      <c r="E37" s="77">
        <f t="shared" si="8"/>
        <v>7.5257792999999999</v>
      </c>
      <c r="F37" s="77">
        <f t="shared" si="9"/>
        <v>24.338611</v>
      </c>
      <c r="G37" s="77">
        <f t="shared" si="5"/>
        <v>0.50444100000000003</v>
      </c>
      <c r="H37" s="77">
        <f t="shared" si="5"/>
        <v>1.8416100000000002</v>
      </c>
      <c r="I37" s="77">
        <f t="shared" si="5"/>
        <v>0.1801575</v>
      </c>
      <c r="J37" s="77">
        <f t="shared" si="5"/>
        <v>1.961715E-2</v>
      </c>
      <c r="K37" s="77">
        <f t="shared" si="5"/>
        <v>4.2704000000000006E-3</v>
      </c>
      <c r="L37" s="77">
        <f t="shared" si="5"/>
        <v>0.27090350000000002</v>
      </c>
      <c r="M37" s="77">
        <f t="shared" si="5"/>
        <v>6.7525699999999994E-2</v>
      </c>
      <c r="N37" s="77">
        <f t="shared" si="5"/>
        <v>1841.6100000000001</v>
      </c>
      <c r="O37" s="77">
        <f t="shared" si="5"/>
        <v>127.57820000000001</v>
      </c>
      <c r="P37" s="77">
        <f t="shared" si="5"/>
        <v>0</v>
      </c>
      <c r="Q37" s="77">
        <f t="shared" si="10"/>
        <v>181.49200000000002</v>
      </c>
      <c r="R37" s="77">
        <f t="shared" si="11"/>
        <v>0</v>
      </c>
      <c r="S37" s="77">
        <f t="shared" si="11"/>
        <v>0.68593300000000001</v>
      </c>
      <c r="T37" s="77">
        <f t="shared" si="11"/>
        <v>0</v>
      </c>
      <c r="U37" s="77">
        <f t="shared" si="11"/>
        <v>0</v>
      </c>
      <c r="AB37" s="59"/>
      <c r="AC37" s="59"/>
      <c r="AD37" s="59"/>
      <c r="AE37" s="59"/>
      <c r="AF37" s="59"/>
      <c r="AG37" s="59"/>
      <c r="AH37" s="59"/>
      <c r="AI37" s="59"/>
    </row>
    <row r="38" spans="1:35" s="72" customFormat="1" ht="13" x14ac:dyDescent="0.35">
      <c r="A38" s="13">
        <f>J8</f>
        <v>8</v>
      </c>
      <c r="B38" s="15">
        <v>85</v>
      </c>
      <c r="C38" s="77">
        <f t="shared" si="6"/>
        <v>145.4605</v>
      </c>
      <c r="D38" s="77">
        <f t="shared" si="7"/>
        <v>50.751835700000008</v>
      </c>
      <c r="E38" s="77">
        <f t="shared" si="8"/>
        <v>7.5257792999999999</v>
      </c>
      <c r="F38" s="77">
        <f t="shared" si="9"/>
        <v>24.338611</v>
      </c>
      <c r="G38" s="77">
        <f t="shared" si="5"/>
        <v>0.50444100000000003</v>
      </c>
      <c r="H38" s="77">
        <f t="shared" si="5"/>
        <v>1.8416100000000002</v>
      </c>
      <c r="I38" s="77">
        <f t="shared" si="5"/>
        <v>0.1801575</v>
      </c>
      <c r="J38" s="77">
        <f t="shared" si="5"/>
        <v>1.961715E-2</v>
      </c>
      <c r="K38" s="77">
        <f t="shared" si="5"/>
        <v>4.2704000000000006E-3</v>
      </c>
      <c r="L38" s="77">
        <f t="shared" si="5"/>
        <v>0.27090350000000002</v>
      </c>
      <c r="M38" s="77">
        <f t="shared" si="5"/>
        <v>6.7525699999999994E-2</v>
      </c>
      <c r="N38" s="77">
        <f t="shared" si="5"/>
        <v>1841.6100000000001</v>
      </c>
      <c r="O38" s="77">
        <f t="shared" si="5"/>
        <v>127.57820000000001</v>
      </c>
      <c r="P38" s="77">
        <f t="shared" si="5"/>
        <v>0</v>
      </c>
      <c r="Q38" s="77">
        <f t="shared" si="10"/>
        <v>181.49200000000002</v>
      </c>
      <c r="R38" s="77">
        <f t="shared" si="11"/>
        <v>0</v>
      </c>
      <c r="S38" s="77">
        <f t="shared" si="11"/>
        <v>0.68593300000000001</v>
      </c>
      <c r="T38" s="77">
        <f t="shared" si="11"/>
        <v>0</v>
      </c>
      <c r="U38" s="77">
        <f t="shared" si="11"/>
        <v>0</v>
      </c>
      <c r="AB38" s="59"/>
      <c r="AC38" s="59"/>
      <c r="AD38" s="59"/>
      <c r="AE38" s="59"/>
      <c r="AF38" s="59"/>
      <c r="AG38" s="59"/>
      <c r="AH38" s="59"/>
      <c r="AI38" s="59"/>
    </row>
    <row r="39" spans="1:35" s="72" customFormat="1" ht="13" x14ac:dyDescent="0.35">
      <c r="A39" s="13">
        <f>K8</f>
        <v>9</v>
      </c>
      <c r="B39" s="15">
        <v>85</v>
      </c>
      <c r="C39" s="77">
        <f t="shared" si="6"/>
        <v>145.4605</v>
      </c>
      <c r="D39" s="77">
        <f t="shared" si="7"/>
        <v>50.751835700000008</v>
      </c>
      <c r="E39" s="77">
        <f t="shared" si="8"/>
        <v>7.5257792999999999</v>
      </c>
      <c r="F39" s="77">
        <f t="shared" si="9"/>
        <v>24.338611</v>
      </c>
      <c r="G39" s="77">
        <f t="shared" si="5"/>
        <v>0.50444100000000003</v>
      </c>
      <c r="H39" s="77">
        <f t="shared" si="5"/>
        <v>1.8416100000000002</v>
      </c>
      <c r="I39" s="77">
        <f t="shared" si="5"/>
        <v>0.1801575</v>
      </c>
      <c r="J39" s="77">
        <f t="shared" si="5"/>
        <v>1.961715E-2</v>
      </c>
      <c r="K39" s="77">
        <f t="shared" si="5"/>
        <v>4.2704000000000006E-3</v>
      </c>
      <c r="L39" s="77">
        <f t="shared" si="5"/>
        <v>0.27090350000000002</v>
      </c>
      <c r="M39" s="77">
        <f t="shared" si="5"/>
        <v>6.7525699999999994E-2</v>
      </c>
      <c r="N39" s="77">
        <f t="shared" si="5"/>
        <v>1841.6100000000001</v>
      </c>
      <c r="O39" s="77">
        <f t="shared" si="5"/>
        <v>127.57820000000001</v>
      </c>
      <c r="P39" s="77">
        <f t="shared" si="5"/>
        <v>0</v>
      </c>
      <c r="Q39" s="77">
        <f t="shared" si="10"/>
        <v>181.49200000000002</v>
      </c>
      <c r="R39" s="77">
        <f t="shared" si="11"/>
        <v>0</v>
      </c>
      <c r="S39" s="77">
        <f t="shared" si="11"/>
        <v>0.68593300000000001</v>
      </c>
      <c r="T39" s="77">
        <f t="shared" si="11"/>
        <v>0</v>
      </c>
      <c r="U39" s="77">
        <f t="shared" si="11"/>
        <v>0</v>
      </c>
      <c r="AB39" s="59"/>
      <c r="AC39" s="59"/>
      <c r="AD39" s="59"/>
      <c r="AE39" s="59"/>
      <c r="AF39" s="59"/>
      <c r="AG39" s="59"/>
      <c r="AH39" s="59"/>
      <c r="AI39" s="59"/>
    </row>
    <row r="40" spans="1:35" s="72" customFormat="1" ht="13" x14ac:dyDescent="0.35">
      <c r="A40" s="13">
        <f>L8</f>
        <v>10</v>
      </c>
      <c r="B40" s="15">
        <v>85</v>
      </c>
      <c r="C40" s="77">
        <f t="shared" si="6"/>
        <v>145.4605</v>
      </c>
      <c r="D40" s="77">
        <f t="shared" si="7"/>
        <v>50.751835700000008</v>
      </c>
      <c r="E40" s="77">
        <f t="shared" si="8"/>
        <v>7.5257792999999999</v>
      </c>
      <c r="F40" s="77">
        <f t="shared" si="9"/>
        <v>24.338611</v>
      </c>
      <c r="G40" s="77">
        <f t="shared" si="5"/>
        <v>0.50444100000000003</v>
      </c>
      <c r="H40" s="77">
        <f t="shared" si="5"/>
        <v>1.8416100000000002</v>
      </c>
      <c r="I40" s="77">
        <f t="shared" si="5"/>
        <v>0.1801575</v>
      </c>
      <c r="J40" s="77">
        <f t="shared" si="5"/>
        <v>1.961715E-2</v>
      </c>
      <c r="K40" s="77">
        <f t="shared" si="5"/>
        <v>4.2704000000000006E-3</v>
      </c>
      <c r="L40" s="77">
        <f t="shared" si="5"/>
        <v>0.27090350000000002</v>
      </c>
      <c r="M40" s="77">
        <f t="shared" si="5"/>
        <v>6.7525699999999994E-2</v>
      </c>
      <c r="N40" s="77">
        <f t="shared" si="5"/>
        <v>1841.6100000000001</v>
      </c>
      <c r="O40" s="77">
        <f t="shared" si="5"/>
        <v>127.57820000000001</v>
      </c>
      <c r="P40" s="77">
        <f t="shared" si="5"/>
        <v>0</v>
      </c>
      <c r="Q40" s="77">
        <f t="shared" si="10"/>
        <v>181.49200000000002</v>
      </c>
      <c r="R40" s="77">
        <f t="shared" si="11"/>
        <v>0</v>
      </c>
      <c r="S40" s="77">
        <f t="shared" si="11"/>
        <v>0.68593300000000001</v>
      </c>
      <c r="T40" s="77">
        <f t="shared" si="11"/>
        <v>0</v>
      </c>
      <c r="U40" s="77">
        <f t="shared" si="11"/>
        <v>0</v>
      </c>
      <c r="AB40" s="59"/>
      <c r="AC40" s="59"/>
      <c r="AD40" s="59"/>
      <c r="AE40" s="59"/>
      <c r="AF40" s="59"/>
      <c r="AG40" s="59"/>
      <c r="AH40" s="59"/>
      <c r="AI40" s="59"/>
    </row>
    <row r="41" spans="1:35" s="72" customFormat="1" ht="13" x14ac:dyDescent="0.35">
      <c r="A41" s="13">
        <f>M8</f>
        <v>11</v>
      </c>
      <c r="B41" s="15">
        <v>85</v>
      </c>
      <c r="C41" s="77">
        <f t="shared" si="6"/>
        <v>145.4605</v>
      </c>
      <c r="D41" s="77">
        <f t="shared" si="7"/>
        <v>50.751835700000008</v>
      </c>
      <c r="E41" s="77">
        <f t="shared" si="8"/>
        <v>7.5257792999999999</v>
      </c>
      <c r="F41" s="77">
        <f t="shared" si="9"/>
        <v>24.338611</v>
      </c>
      <c r="G41" s="77">
        <f t="shared" si="5"/>
        <v>0.50444100000000003</v>
      </c>
      <c r="H41" s="77">
        <f t="shared" si="5"/>
        <v>1.8416100000000002</v>
      </c>
      <c r="I41" s="77">
        <f t="shared" si="5"/>
        <v>0.1801575</v>
      </c>
      <c r="J41" s="77">
        <f t="shared" si="5"/>
        <v>1.961715E-2</v>
      </c>
      <c r="K41" s="77">
        <f t="shared" si="5"/>
        <v>4.2704000000000006E-3</v>
      </c>
      <c r="L41" s="77">
        <f t="shared" si="5"/>
        <v>0.27090350000000002</v>
      </c>
      <c r="M41" s="77">
        <f t="shared" si="5"/>
        <v>6.7525699999999994E-2</v>
      </c>
      <c r="N41" s="77">
        <f t="shared" si="5"/>
        <v>1841.6100000000001</v>
      </c>
      <c r="O41" s="77">
        <f t="shared" si="5"/>
        <v>127.57820000000001</v>
      </c>
      <c r="P41" s="77">
        <f t="shared" si="5"/>
        <v>0</v>
      </c>
      <c r="Q41" s="77">
        <f t="shared" si="10"/>
        <v>181.49200000000002</v>
      </c>
      <c r="R41" s="77">
        <f t="shared" si="11"/>
        <v>0</v>
      </c>
      <c r="S41" s="77">
        <f t="shared" si="11"/>
        <v>0.68593300000000001</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5.9</v>
      </c>
      <c r="J60" s="76">
        <f t="shared" si="14"/>
        <v>6.5</v>
      </c>
      <c r="K60" s="76">
        <f t="shared" si="14"/>
        <v>6.4</v>
      </c>
      <c r="L60" s="76">
        <f t="shared" si="14"/>
        <v>6.6</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85</v>
      </c>
      <c r="C62" s="77">
        <f>B32</f>
        <v>85</v>
      </c>
      <c r="D62" s="77">
        <f>B33</f>
        <v>85</v>
      </c>
      <c r="E62" s="77">
        <f>B34</f>
        <v>85</v>
      </c>
      <c r="F62" s="77">
        <f>B35</f>
        <v>85</v>
      </c>
      <c r="G62" s="77">
        <f>B36</f>
        <v>85</v>
      </c>
      <c r="H62" s="77">
        <f>B37</f>
        <v>85</v>
      </c>
      <c r="I62" s="77">
        <f>B38</f>
        <v>85</v>
      </c>
      <c r="J62" s="77">
        <f>B39</f>
        <v>85</v>
      </c>
      <c r="K62" s="77">
        <f>B40</f>
        <v>85</v>
      </c>
      <c r="L62" s="77">
        <f>B41</f>
        <v>85</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-1.7999999999999989</v>
      </c>
      <c r="K64" s="77">
        <f t="shared" si="17"/>
        <v>-1.2000000000000011</v>
      </c>
      <c r="L64" s="77">
        <f t="shared" si="17"/>
        <v>-2.3999999999999968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1.7999999999999989</v>
      </c>
      <c r="K65" s="77">
        <f t="shared" si="18"/>
        <v>1.2000000000000011</v>
      </c>
      <c r="L65" s="77">
        <f t="shared" si="18"/>
        <v>2.3999999999999968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L2" sqref="L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'Court farm '!C1:D1</f>
        <v xml:space="preserve">PAN-016983 </v>
      </c>
      <c r="D1" s="141"/>
      <c r="E1" s="93" t="s">
        <v>45</v>
      </c>
      <c r="F1" s="39" t="str">
        <f>'Court farm '!F1</f>
        <v>47.2ha</v>
      </c>
      <c r="G1" s="123" t="s">
        <v>43</v>
      </c>
      <c r="H1" s="124"/>
      <c r="I1" s="118">
        <v>6.5</v>
      </c>
      <c r="J1" s="127" t="s">
        <v>153</v>
      </c>
      <c r="K1" s="127"/>
      <c r="L1" s="97">
        <v>524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'Court farm '!C2:D2</f>
        <v>EPR/GP3792SK</v>
      </c>
      <c r="D2" s="143"/>
      <c r="E2" s="93" t="s">
        <v>109</v>
      </c>
      <c r="F2" s="96">
        <v>190902</v>
      </c>
      <c r="G2" s="125" t="s">
        <v>110</v>
      </c>
      <c r="H2" s="126"/>
      <c r="I2" s="118"/>
      <c r="J2" s="127" t="s">
        <v>158</v>
      </c>
      <c r="K2" s="127"/>
      <c r="L2" s="97">
        <v>0.93700000000000006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'Court farm '!C3:D3</f>
        <v xml:space="preserve">Byproduct </v>
      </c>
      <c r="D3" s="143"/>
      <c r="E3" s="93" t="s">
        <v>108</v>
      </c>
      <c r="F3" s="31" t="s">
        <v>78</v>
      </c>
      <c r="G3" s="127" t="s">
        <v>159</v>
      </c>
      <c r="H3" s="127"/>
      <c r="I3" s="118"/>
      <c r="J3" s="123" t="s">
        <v>154</v>
      </c>
      <c r="K3" s="124"/>
      <c r="L3" s="97">
        <f>(L1/(L2*10000))*100</f>
        <v>5.5923159018143007</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'Court farm '!C4:D4</f>
        <v>Park Farm,Malthouse Lane, Caerleon, NP18 3PB</v>
      </c>
      <c r="D4" s="141"/>
      <c r="E4" s="94" t="s">
        <v>1</v>
      </c>
      <c r="F4" s="96" t="s">
        <v>167</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'Court farm '!C5:D5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'Court farm '!C8</f>
        <v>1</v>
      </c>
      <c r="D8" s="60">
        <f>'Court farm '!D8</f>
        <v>2</v>
      </c>
      <c r="E8" s="60">
        <f>'Court farm '!E8</f>
        <v>3</v>
      </c>
      <c r="F8" s="60">
        <f>'Court farm '!F8</f>
        <v>4</v>
      </c>
      <c r="G8" s="60">
        <f>'Court farm '!G8</f>
        <v>5</v>
      </c>
      <c r="H8" s="60">
        <f>'Court farm '!H8</f>
        <v>6</v>
      </c>
      <c r="I8" s="60">
        <f>'Court farm '!I8</f>
        <v>7</v>
      </c>
      <c r="J8" s="60">
        <f>'Court farm '!J8</f>
        <v>8</v>
      </c>
      <c r="K8" s="60">
        <f>'Court farm '!K8</f>
        <v>9</v>
      </c>
      <c r="L8" s="60">
        <f>'Court farm '!L8</f>
        <v>10</v>
      </c>
      <c r="M8" s="60">
        <f>'Court farm '!M8</f>
        <v>11</v>
      </c>
      <c r="N8" s="60">
        <f>'Court farm '!N8</f>
        <v>0</v>
      </c>
      <c r="O8" s="60">
        <f>'Court farm '!O8</f>
        <v>0</v>
      </c>
      <c r="P8" s="60">
        <f>'Court farm '!P8</f>
        <v>0</v>
      </c>
      <c r="Q8" s="60">
        <f>'Court farm '!Q8</f>
        <v>0</v>
      </c>
      <c r="R8" s="60">
        <f>'Court farm '!R8</f>
        <v>0</v>
      </c>
      <c r="S8" s="60">
        <f>'Court farm '!S8</f>
        <v>0</v>
      </c>
      <c r="T8" s="60">
        <f>'Court farm '!T8</f>
        <v>0</v>
      </c>
      <c r="U8" s="60">
        <f>'Court farm '!U8</f>
        <v>0</v>
      </c>
      <c r="V8" s="60">
        <f>'Court farm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'Court farm '!C9</f>
        <v>Moderate</v>
      </c>
      <c r="D9" s="60" t="str">
        <f>'Court farm '!D9</f>
        <v>Moderate</v>
      </c>
      <c r="E9" s="60" t="str">
        <f>'Court farm '!E9</f>
        <v>Moderate</v>
      </c>
      <c r="F9" s="60" t="str">
        <f>'Court farm '!F9</f>
        <v>Moderate</v>
      </c>
      <c r="G9" s="60" t="str">
        <f>'Court farm '!G9</f>
        <v>Moderate</v>
      </c>
      <c r="H9" s="60" t="str">
        <f>'Court farm '!H9</f>
        <v>Moderate</v>
      </c>
      <c r="I9" s="60" t="str">
        <f>'Court farm '!I9</f>
        <v>Moderate</v>
      </c>
      <c r="J9" s="60" t="str">
        <f>'Court farm '!J9</f>
        <v>Moderate</v>
      </c>
      <c r="K9" s="60" t="str">
        <f>'Court farm '!K9</f>
        <v>Moderate</v>
      </c>
      <c r="L9" s="60" t="str">
        <f>'Court farm '!L9</f>
        <v>Moderate</v>
      </c>
      <c r="M9" s="60" t="str">
        <f>'Court farm '!M9</f>
        <v>Moderate</v>
      </c>
      <c r="N9" s="60">
        <f>'Court farm '!N9</f>
        <v>0</v>
      </c>
      <c r="O9" s="60">
        <f>'Court farm '!O9</f>
        <v>0</v>
      </c>
      <c r="P9" s="60">
        <f>'Court farm '!P9</f>
        <v>0</v>
      </c>
      <c r="Q9" s="60">
        <f>'Court farm '!Q9</f>
        <v>0</v>
      </c>
      <c r="R9" s="60">
        <f>'Court farm '!R9</f>
        <v>0</v>
      </c>
      <c r="S9" s="60">
        <f>'Court farm '!S9</f>
        <v>0</v>
      </c>
      <c r="T9" s="60">
        <f>'Court farm '!T9</f>
        <v>0</v>
      </c>
      <c r="U9" s="60">
        <f>'Court farm '!U9</f>
        <v>0</v>
      </c>
      <c r="V9" s="60">
        <f>'Court farm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'Court farm '!C10</f>
        <v>6.1</v>
      </c>
      <c r="D10" s="60">
        <f>'Court farm '!D10</f>
        <v>6</v>
      </c>
      <c r="E10" s="60">
        <f>'Court farm '!E10</f>
        <v>5.9</v>
      </c>
      <c r="F10" s="60">
        <f>'Court farm '!F10</f>
        <v>5.8</v>
      </c>
      <c r="G10" s="60">
        <f>'Court farm '!G10</f>
        <v>5.9</v>
      </c>
      <c r="H10" s="60">
        <f>'Court farm '!H10</f>
        <v>5.9</v>
      </c>
      <c r="I10" s="60">
        <f>'Court farm '!I10</f>
        <v>5.9</v>
      </c>
      <c r="J10" s="60">
        <f>'Court farm '!J10</f>
        <v>5.9</v>
      </c>
      <c r="K10" s="60">
        <f>'Court farm '!K10</f>
        <v>6.5</v>
      </c>
      <c r="L10" s="60">
        <f>'Court farm '!L10</f>
        <v>6.4</v>
      </c>
      <c r="M10" s="60">
        <f>'Court farm '!M10</f>
        <v>6.6</v>
      </c>
      <c r="N10" s="60">
        <f>'Court farm '!N10</f>
        <v>0</v>
      </c>
      <c r="O10" s="60">
        <f>'Court farm '!O10</f>
        <v>0</v>
      </c>
      <c r="P10" s="60">
        <f>'Court farm '!P10</f>
        <v>0</v>
      </c>
      <c r="Q10" s="60">
        <f>'Court farm '!Q10</f>
        <v>0</v>
      </c>
      <c r="R10" s="60">
        <f>'Court farm '!R10</f>
        <v>0</v>
      </c>
      <c r="S10" s="60">
        <f>'Court farm '!S10</f>
        <v>0</v>
      </c>
      <c r="T10" s="60">
        <f>'Court farm '!T10</f>
        <v>0</v>
      </c>
      <c r="U10" s="60">
        <f>'Court farm '!U10</f>
        <v>0</v>
      </c>
      <c r="V10" s="60">
        <f>'Court farm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'Court farm '!C11</f>
        <v>2</v>
      </c>
      <c r="D11" s="60">
        <f>'Court farm '!D11</f>
        <v>1</v>
      </c>
      <c r="E11" s="60">
        <f>'Court farm '!E11</f>
        <v>2</v>
      </c>
      <c r="F11" s="60">
        <f>'Court farm '!F11</f>
        <v>1</v>
      </c>
      <c r="G11" s="60">
        <f>'Court farm '!G11</f>
        <v>1</v>
      </c>
      <c r="H11" s="60">
        <f>'Court farm '!H11</f>
        <v>1</v>
      </c>
      <c r="I11" s="60">
        <f>'Court farm '!I11</f>
        <v>1</v>
      </c>
      <c r="J11" s="60">
        <f>'Court farm '!J11</f>
        <v>1</v>
      </c>
      <c r="K11" s="60">
        <f>'Court farm '!K11</f>
        <v>0</v>
      </c>
      <c r="L11" s="60">
        <f>'Court farm '!L11</f>
        <v>0</v>
      </c>
      <c r="M11" s="60">
        <f>'Court farm '!M11</f>
        <v>0</v>
      </c>
      <c r="N11" s="60">
        <f>'Court farm '!N11</f>
        <v>0</v>
      </c>
      <c r="O11" s="60">
        <f>'Court farm '!O11</f>
        <v>0</v>
      </c>
      <c r="P11" s="60">
        <f>'Court farm '!P11</f>
        <v>0</v>
      </c>
      <c r="Q11" s="60">
        <f>'Court farm '!Q11</f>
        <v>0</v>
      </c>
      <c r="R11" s="60">
        <f>'Court farm '!R11</f>
        <v>0</v>
      </c>
      <c r="S11" s="60">
        <f>'Court farm '!S11</f>
        <v>0</v>
      </c>
      <c r="T11" s="60">
        <f>'Court farm '!T11</f>
        <v>0</v>
      </c>
      <c r="U11" s="60">
        <f>'Court farm '!U11</f>
        <v>0</v>
      </c>
      <c r="V11" s="60">
        <f>'Court farm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'Court farm '!C12</f>
        <v>2</v>
      </c>
      <c r="D12" s="60">
        <f>'Court farm '!D12</f>
        <v>2</v>
      </c>
      <c r="E12" s="60">
        <f>'Court farm '!E12</f>
        <v>2</v>
      </c>
      <c r="F12" s="60">
        <f>'Court farm '!F12</f>
        <v>2</v>
      </c>
      <c r="G12" s="60">
        <f>'Court farm '!G12</f>
        <v>2</v>
      </c>
      <c r="H12" s="60">
        <f>'Court farm '!H12</f>
        <v>2</v>
      </c>
      <c r="I12" s="60">
        <f>'Court farm '!I12</f>
        <v>2</v>
      </c>
      <c r="J12" s="60">
        <f>'Court farm '!J12</f>
        <v>2</v>
      </c>
      <c r="K12" s="60">
        <f>'Court farm '!K12</f>
        <v>0</v>
      </c>
      <c r="L12" s="60">
        <f>'Court farm '!L12</f>
        <v>0</v>
      </c>
      <c r="M12" s="60">
        <f>'Court farm '!M12</f>
        <v>0</v>
      </c>
      <c r="N12" s="60">
        <f>'Court farm '!N12</f>
        <v>0</v>
      </c>
      <c r="O12" s="60">
        <f>'Court farm '!O12</f>
        <v>0</v>
      </c>
      <c r="P12" s="60">
        <f>'Court farm '!P12</f>
        <v>0</v>
      </c>
      <c r="Q12" s="60">
        <f>'Court farm '!Q12</f>
        <v>0</v>
      </c>
      <c r="R12" s="60">
        <f>'Court farm '!R12</f>
        <v>0</v>
      </c>
      <c r="S12" s="60">
        <f>'Court farm '!S12</f>
        <v>0</v>
      </c>
      <c r="T12" s="60">
        <f>'Court farm '!T12</f>
        <v>0</v>
      </c>
      <c r="U12" s="60">
        <f>'Court farm '!U12</f>
        <v>0</v>
      </c>
      <c r="V12" s="60">
        <f>'Court farm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'Court farm '!C13</f>
        <v>3</v>
      </c>
      <c r="D13" s="60">
        <f>'Court farm '!D13</f>
        <v>3</v>
      </c>
      <c r="E13" s="60">
        <f>'Court farm '!E13</f>
        <v>3</v>
      </c>
      <c r="F13" s="60">
        <f>'Court farm '!F13</f>
        <v>3</v>
      </c>
      <c r="G13" s="60">
        <f>'Court farm '!G13</f>
        <v>3</v>
      </c>
      <c r="H13" s="60">
        <f>'Court farm '!H13</f>
        <v>3</v>
      </c>
      <c r="I13" s="60">
        <f>'Court farm '!I13</f>
        <v>3</v>
      </c>
      <c r="J13" s="60">
        <f>'Court farm '!J13</f>
        <v>3</v>
      </c>
      <c r="K13" s="60">
        <f>'Court farm '!K13</f>
        <v>3</v>
      </c>
      <c r="L13" s="60">
        <f>'Court farm '!L13</f>
        <v>3</v>
      </c>
      <c r="M13" s="60">
        <f>'Court farm '!M13</f>
        <v>3</v>
      </c>
      <c r="N13" s="60">
        <f>'Court farm '!N13</f>
        <v>0</v>
      </c>
      <c r="O13" s="60">
        <f>'Court farm '!O13</f>
        <v>0</v>
      </c>
      <c r="P13" s="60">
        <f>'Court farm '!P13</f>
        <v>0</v>
      </c>
      <c r="Q13" s="60">
        <f>'Court farm '!Q13</f>
        <v>0</v>
      </c>
      <c r="R13" s="60">
        <f>'Court farm '!R13</f>
        <v>0</v>
      </c>
      <c r="S13" s="60">
        <f>'Court farm '!S13</f>
        <v>0</v>
      </c>
      <c r="T13" s="60">
        <f>'Court farm '!T13</f>
        <v>0</v>
      </c>
      <c r="U13" s="60">
        <f>'Court farm '!U13</f>
        <v>0</v>
      </c>
      <c r="V13" s="60">
        <f>'Court farm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'Court farm '!C14</f>
        <v xml:space="preserve">Grass Silage (25% DM) </v>
      </c>
      <c r="D14" s="102" t="str">
        <f>'Court farm '!D14</f>
        <v xml:space="preserve">Grass Silage (25% DM) </v>
      </c>
      <c r="E14" s="102" t="str">
        <f>'Court farm '!E14</f>
        <v xml:space="preserve">Grass Silage (25% DM) </v>
      </c>
      <c r="F14" s="102" t="str">
        <f>'Court farm '!F14</f>
        <v xml:space="preserve">Grass Silage (25% DM) </v>
      </c>
      <c r="G14" s="102" t="str">
        <f>'Court farm '!G14</f>
        <v xml:space="preserve">Grass Silage (25% DM) </v>
      </c>
      <c r="H14" s="102" t="str">
        <f>'Court farm '!H14</f>
        <v xml:space="preserve">Grass Silage (25% DM) </v>
      </c>
      <c r="I14" s="102" t="str">
        <f>'Court farm '!I14</f>
        <v xml:space="preserve">Grass Silage (25% DM) </v>
      </c>
      <c r="J14" s="102" t="str">
        <f>'Court farm '!J14</f>
        <v xml:space="preserve">Grass Silage (25% DM) </v>
      </c>
      <c r="K14" s="102" t="str">
        <f>'Court farm '!K14</f>
        <v xml:space="preserve">Grass Silage (25% DM) </v>
      </c>
      <c r="L14" s="102" t="str">
        <f>'Court farm '!L14</f>
        <v xml:space="preserve">Grass Silage (25% DM) </v>
      </c>
      <c r="M14" s="102" t="str">
        <f>'Court farm '!M14</f>
        <v xml:space="preserve">Grass Silage (25% DM) </v>
      </c>
      <c r="N14" s="102">
        <f>'Court farm '!N14</f>
        <v>0</v>
      </c>
      <c r="O14" s="102">
        <f>'Court farm '!O14</f>
        <v>0</v>
      </c>
      <c r="P14" s="102">
        <f>'Court farm '!P14</f>
        <v>0</v>
      </c>
      <c r="Q14" s="102">
        <f>'Court farm '!Q14</f>
        <v>0</v>
      </c>
      <c r="R14" s="102">
        <f>'Court farm '!R14</f>
        <v>0</v>
      </c>
      <c r="S14" s="102">
        <f>'Court farm '!S14</f>
        <v>0</v>
      </c>
      <c r="T14" s="102">
        <f>'Court farm '!T14</f>
        <v>0</v>
      </c>
      <c r="U14" s="102">
        <f>'Court farm '!U14</f>
        <v>0</v>
      </c>
      <c r="V14" s="102">
        <f>'Court farm '!V14</f>
        <v>0</v>
      </c>
      <c r="AD14" s="30" t="s">
        <v>138</v>
      </c>
      <c r="AE14" s="30">
        <v>6</v>
      </c>
      <c r="AI14" s="53" t="s">
        <v>119</v>
      </c>
      <c r="AJ14" s="54">
        <v>0.8</v>
      </c>
      <c r="AK14" s="55">
        <v>1.7</v>
      </c>
      <c r="AL14" s="11">
        <v>12</v>
      </c>
      <c r="AM14" s="11">
        <v>6.7</v>
      </c>
      <c r="AN14" s="11" t="s">
        <v>135</v>
      </c>
    </row>
    <row r="15" spans="1:41" ht="13" x14ac:dyDescent="0.25">
      <c r="A15" s="135" t="s">
        <v>9</v>
      </c>
      <c r="B15" s="135"/>
      <c r="C15" s="60">
        <f>'Court farm '!C15</f>
        <v>47</v>
      </c>
      <c r="D15" s="60">
        <f>'Court farm '!D15</f>
        <v>47</v>
      </c>
      <c r="E15" s="60">
        <f>'Court farm '!E15</f>
        <v>47</v>
      </c>
      <c r="F15" s="60">
        <f>'Court farm '!F15</f>
        <v>47</v>
      </c>
      <c r="G15" s="60">
        <f>'Court farm '!G15</f>
        <v>47</v>
      </c>
      <c r="H15" s="60">
        <f>'Court farm '!H15</f>
        <v>47</v>
      </c>
      <c r="I15" s="60">
        <f>'Court farm '!I15</f>
        <v>47</v>
      </c>
      <c r="J15" s="60">
        <f>'Court farm '!J15</f>
        <v>47</v>
      </c>
      <c r="K15" s="60">
        <f>'Court farm '!K15</f>
        <v>47</v>
      </c>
      <c r="L15" s="60">
        <f>'Court farm '!L15</f>
        <v>47</v>
      </c>
      <c r="M15" s="60">
        <f>'Court farm '!M15</f>
        <v>47</v>
      </c>
      <c r="N15" s="60">
        <f>'Court farm '!N15</f>
        <v>0</v>
      </c>
      <c r="O15" s="60">
        <f>'Court farm '!O15</f>
        <v>0</v>
      </c>
      <c r="P15" s="60">
        <f>'Court farm '!P15</f>
        <v>0</v>
      </c>
      <c r="Q15" s="60">
        <f>'Court farm '!Q15</f>
        <v>0</v>
      </c>
      <c r="R15" s="60">
        <f>'Court farm '!R15</f>
        <v>0</v>
      </c>
      <c r="S15" s="60">
        <f>'Court farm '!S15</f>
        <v>0</v>
      </c>
      <c r="T15" s="60">
        <f>'Court farm '!T15</f>
        <v>0</v>
      </c>
      <c r="U15" s="60">
        <f>'Court farm '!U15</f>
        <v>0</v>
      </c>
      <c r="V15" s="60">
        <f>'Court farm '!V15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'Court farm '!C16</f>
        <v>Medium/Clay</v>
      </c>
      <c r="D16" s="103" t="str">
        <f>'Court farm '!D16</f>
        <v>Medium/Clay</v>
      </c>
      <c r="E16" s="103" t="str">
        <f>'Court farm '!E16</f>
        <v>Medium/Clay</v>
      </c>
      <c r="F16" s="103" t="str">
        <f>'Court farm '!F16</f>
        <v>Medium/Clay</v>
      </c>
      <c r="G16" s="103" t="str">
        <f>'Court farm '!G16</f>
        <v>Medium/Clay</v>
      </c>
      <c r="H16" s="103" t="str">
        <f>'Court farm '!H16</f>
        <v>Medium/Clay</v>
      </c>
      <c r="I16" s="103" t="str">
        <f>'Court farm '!I16</f>
        <v>Medium/Clay</v>
      </c>
      <c r="J16" s="103" t="str">
        <f>'Court farm '!J16</f>
        <v>Medium/Clay</v>
      </c>
      <c r="K16" s="103" t="str">
        <f>'Court farm '!K16</f>
        <v>Medium/Clay</v>
      </c>
      <c r="L16" s="103" t="str">
        <f>'Court farm '!L16</f>
        <v>Medium/Clay</v>
      </c>
      <c r="M16" s="103" t="str">
        <f>'Court farm '!M16</f>
        <v>Medium/Clay</v>
      </c>
      <c r="N16" s="103">
        <f>'Court farm '!N16</f>
        <v>0</v>
      </c>
      <c r="O16" s="103">
        <f>'Court farm '!O16</f>
        <v>0</v>
      </c>
      <c r="P16" s="103">
        <f>'Court farm '!P16</f>
        <v>0</v>
      </c>
      <c r="Q16" s="103">
        <f>'Court farm '!Q16</f>
        <v>0</v>
      </c>
      <c r="R16" s="103">
        <f>'Court farm '!R16</f>
        <v>0</v>
      </c>
      <c r="S16" s="103">
        <f>'Court farm '!S16</f>
        <v>0</v>
      </c>
      <c r="T16" s="103">
        <f>'Court farm '!T16</f>
        <v>0</v>
      </c>
      <c r="U16" s="103">
        <f>'Court farm '!U16</f>
        <v>0</v>
      </c>
      <c r="V16" s="103">
        <f>'Court farm '!V16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10.231605999999998</v>
      </c>
      <c r="D18" s="16">
        <f>$D32</f>
        <v>10.231605999999998</v>
      </c>
      <c r="E18" s="16">
        <f>$D33</f>
        <v>10.231605999999998</v>
      </c>
      <c r="F18" s="16">
        <f>$D34</f>
        <v>10.231605999999998</v>
      </c>
      <c r="G18" s="16">
        <f>$D35</f>
        <v>10.231605999999998</v>
      </c>
      <c r="H18" s="16">
        <f>$D36</f>
        <v>10.231605999999998</v>
      </c>
      <c r="I18" s="16">
        <f>$D37</f>
        <v>10.231605999999998</v>
      </c>
      <c r="J18" s="16">
        <f>$D38</f>
        <v>10.231605999999998</v>
      </c>
      <c r="K18" s="16">
        <f>$D39</f>
        <v>10.231605999999998</v>
      </c>
      <c r="L18" s="16">
        <f>$D40</f>
        <v>10.231605999999998</v>
      </c>
      <c r="M18" s="16">
        <f>$D41</f>
        <v>10.231605999999998</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-69.668393999999992</v>
      </c>
      <c r="D19" s="16">
        <f t="shared" ref="D19:V19" si="1">D18-D17</f>
        <v>-69.668393999999992</v>
      </c>
      <c r="E19" s="16">
        <f t="shared" si="1"/>
        <v>-69.668393999999992</v>
      </c>
      <c r="F19" s="16">
        <f t="shared" si="1"/>
        <v>-69.668393999999992</v>
      </c>
      <c r="G19" s="16">
        <f t="shared" si="1"/>
        <v>-69.668393999999992</v>
      </c>
      <c r="H19" s="16">
        <f t="shared" si="1"/>
        <v>-69.668393999999992</v>
      </c>
      <c r="I19" s="16">
        <f t="shared" si="1"/>
        <v>-69.668393999999992</v>
      </c>
      <c r="J19" s="16">
        <f t="shared" si="1"/>
        <v>-69.668393999999992</v>
      </c>
      <c r="K19" s="16">
        <f t="shared" si="1"/>
        <v>-69.668393999999992</v>
      </c>
      <c r="L19" s="16">
        <f t="shared" si="1"/>
        <v>-69.668393999999992</v>
      </c>
      <c r="M19" s="16">
        <f t="shared" si="1"/>
        <v>-69.668393999999992</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(VLOOKUP(D$14,$AI2:$AK24,3,FALSE))*D$15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5.1369149999999992</v>
      </c>
      <c r="D22" s="16">
        <f>$E32</f>
        <v>5.1369149999999992</v>
      </c>
      <c r="E22" s="16">
        <f>$E33</f>
        <v>5.1369149999999992</v>
      </c>
      <c r="F22" s="16">
        <f>$E34</f>
        <v>5.1369149999999992</v>
      </c>
      <c r="G22" s="16">
        <f>$E35</f>
        <v>5.1369149999999992</v>
      </c>
      <c r="H22" s="16">
        <f>$E36</f>
        <v>5.1369149999999992</v>
      </c>
      <c r="I22" s="16">
        <f>$E37</f>
        <v>5.1369149999999992</v>
      </c>
      <c r="J22" s="16">
        <f>$E38</f>
        <v>5.1369149999999992</v>
      </c>
      <c r="K22" s="16">
        <f>$E39</f>
        <v>5.1369149999999992</v>
      </c>
      <c r="L22" s="16">
        <f>$E40</f>
        <v>5.1369149999999992</v>
      </c>
      <c r="M22" s="16">
        <f>$E41</f>
        <v>5.1369149999999992</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-276.86308500000001</v>
      </c>
      <c r="D23" s="16">
        <f t="shared" ref="D23:V23" si="3">D22-D21</f>
        <v>-276.86308500000001</v>
      </c>
      <c r="E23" s="16">
        <f t="shared" si="3"/>
        <v>-276.86308500000001</v>
      </c>
      <c r="F23" s="16">
        <f t="shared" si="3"/>
        <v>-276.86308500000001</v>
      </c>
      <c r="G23" s="16">
        <f t="shared" si="3"/>
        <v>-276.86308500000001</v>
      </c>
      <c r="H23" s="16">
        <f t="shared" si="3"/>
        <v>-276.86308500000001</v>
      </c>
      <c r="I23" s="16">
        <f t="shared" si="3"/>
        <v>-276.86308500000001</v>
      </c>
      <c r="J23" s="16">
        <f t="shared" si="3"/>
        <v>-276.86308500000001</v>
      </c>
      <c r="K23" s="16">
        <f t="shared" si="3"/>
        <v>-276.86308500000001</v>
      </c>
      <c r="L23" s="16">
        <f t="shared" si="3"/>
        <v>-276.86308500000001</v>
      </c>
      <c r="M23" s="16">
        <f t="shared" si="3"/>
        <v>-276.86308500000001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1.1599999999999999</v>
      </c>
      <c r="C28" s="15">
        <v>0.93700000000000006</v>
      </c>
      <c r="D28" s="15">
        <v>0.154</v>
      </c>
      <c r="E28" s="15">
        <v>0.14699999999999999</v>
      </c>
      <c r="F28" s="15">
        <v>835</v>
      </c>
      <c r="G28" s="15">
        <v>28.3</v>
      </c>
      <c r="H28" s="15">
        <v>115</v>
      </c>
      <c r="I28" s="15">
        <v>11.1</v>
      </c>
      <c r="J28" s="15">
        <v>1.33</v>
      </c>
      <c r="K28" s="23">
        <v>1.71</v>
      </c>
      <c r="L28" s="15">
        <v>7.35</v>
      </c>
      <c r="M28" s="15">
        <v>5.81</v>
      </c>
      <c r="N28" s="15">
        <v>134000</v>
      </c>
      <c r="O28" s="15">
        <v>5850</v>
      </c>
      <c r="P28" s="15"/>
      <c r="Q28" s="15">
        <v>6600</v>
      </c>
      <c r="R28" s="15"/>
      <c r="S28" s="15">
        <v>43.4</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27.173000000000002</v>
      </c>
      <c r="D31" s="77">
        <f>(IF(D$27="%w/w SAR",((D$28*10)*$B31),IF(D$27="%w/w DM",(((D$28*10)*($B$28/100))*$B31),IF(D$27="kg/t SAR",(D$28*$B31),IF(D$27="kg/t DM",((D$28*($B$28/100))*$B31),IF(D$27="mg/kg SAR",((D$28*0.001)*$B31),IF(D$27="mg/kg DM",(((D$28*0.001)*($B$28/100))*$B31),"0")))))))*2.291</f>
        <v>10.231605999999998</v>
      </c>
      <c r="E31" s="77">
        <f>(IF(E$27="%w/w SAR",((E$28*10)*$B31),IF(E$27="%w/w DM",(((E$28*10)*($B$28/100))*$B31),IF(E$27="kg/t SAR",(E$28*$B31),IF(E$27="kg/t DM",((E$28*($B$28/100))*$B31),IF(E$27="mg/kg SAR",((E$28*0.001)*$B31),IF(E$27="mg/kg DM",(((E$28*0.001)*($B$28/100))*$B31),"0")))))))*1.205</f>
        <v>5.1369149999999992</v>
      </c>
      <c r="F31" s="77">
        <f>(IF(F$27="%w/w SAR",((F$28*10)*$B31),IF(F$27="%w/w DM",(((F$28*10)*($B$28/100))*$B31),IF(F$27="kg/t SAR",(F$28*$B31),IF(F$27="kg/t DM",((F$28*($B$28/100))*$B31),IF(F$27="mg/kg SAR",((F$28*0.001)*$B31),IF(F$27="mg/kg DM",(((F$28*0.001)*($B$28/100))*$B31),"0")))))))*1.658</f>
        <v>4.0148469999999987</v>
      </c>
      <c r="G31" s="77">
        <f t="shared" ref="G31:P46" si="5">IF(G$27="%w/w SAR",((G$28*10)*$B31),IF(G$27="%w/w DM",(((G$28*10)*($B$28/100))*$B31),IF(G$27="kg/t SAR",(G$28*$B31),IF(G$27="kg/t DM",((G$28*($B$28/100))*$B31),IF(G$27="mg/kg SAR",((G$28*0.001)*$B31),IF(G$27="mg/kg DM",(((G$28*0.001)*($B$28/100))*$B31),0))))))</f>
        <v>8.2070000000000004E-2</v>
      </c>
      <c r="H31" s="77">
        <f t="shared" si="5"/>
        <v>0.33349999999999996</v>
      </c>
      <c r="I31" s="77">
        <f t="shared" si="5"/>
        <v>3.2190000000000003E-2</v>
      </c>
      <c r="J31" s="77">
        <f t="shared" si="5"/>
        <v>3.8569999999999998E-3</v>
      </c>
      <c r="K31" s="77">
        <f t="shared" si="5"/>
        <v>4.9589999999999999E-3</v>
      </c>
      <c r="L31" s="77">
        <f t="shared" si="5"/>
        <v>2.1314999999999997E-2</v>
      </c>
      <c r="M31" s="77">
        <f t="shared" si="5"/>
        <v>1.6848999999999996E-2</v>
      </c>
      <c r="N31" s="77">
        <f t="shared" si="5"/>
        <v>388.59999999999997</v>
      </c>
      <c r="O31" s="77">
        <f t="shared" si="5"/>
        <v>16.965</v>
      </c>
      <c r="P31" s="77">
        <f t="shared" si="5"/>
        <v>0</v>
      </c>
      <c r="Q31" s="77">
        <f>(IF(Q$27="%w/w SAR",((Q$28*10)*$B31),IF(Q$27="%w/w DM",(((Q$28*10)*($B$28/100))*$B31),IF(Q$27="kg/t SAR",(Q$28*$B31),IF(Q$27="kg/t DM",((Q$28*($B$28/100))*$B31),IF(Q$27="mg/kg SAR",((Q$28*0.001)*$B31),IF(Q$27="mg/kg DM",(((Q$28*0.001)*($B$28/100))*$B31),0)))))))*2.5</f>
        <v>47.85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0.12586</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27.173000000000002</v>
      </c>
      <c r="D32" s="77">
        <f t="shared" ref="D32:D50" si="7">(IF(D$27="%w/w SAR",((D$28*10)*$B32),IF(D$27="%w/w DM",(((D$28*10)*($B$28/100))*$B32),IF(D$27="kg/t SAR",(D$28*$B32),IF(D$27="kg/t DM",((D$28*($B$28/100))*$B32),IF(D$27="mg/kg SAR",((D$28*0.001)*$B32),IF(D$27="mg/kg DM",(((D$28*0.001)*($B$28/100))*$B32),"0")))))))*2.291</f>
        <v>10.231605999999998</v>
      </c>
      <c r="E32" s="77">
        <f t="shared" ref="E32:E50" si="8">(IF(E$27="%w/w SAR",((E$28*10)*$B32),IF(E$27="%w/w DM",(((E$28*10)*($B$28/100))*$B32),IF(E$27="kg/t SAR",(E$28*$B32),IF(E$27="kg/t DM",((E$28*($B$28/100))*$B32),IF(E$27="mg/kg SAR",((E$28*0.001)*$B32),IF(E$27="mg/kg DM",(((E$28*0.001)*($B$28/100))*$B32),"0")))))))*1.205</f>
        <v>5.1369149999999992</v>
      </c>
      <c r="F32" s="77">
        <f t="shared" ref="F32:F50" si="9">(IF(F$27="%w/w SAR",((F$28*10)*$B32),IF(F$27="%w/w DM",(((F$28*10)*($B$28/100))*$B32),IF(F$27="kg/t SAR",(F$28*$B32),IF(F$27="kg/t DM",((F$28*($B$28/100))*$B32),IF(F$27="mg/kg SAR",((F$28*0.001)*$B32),IF(F$27="mg/kg DM",(((F$28*0.001)*($B$28/100))*$B32),"0")))))))*1.658</f>
        <v>4.0148469999999987</v>
      </c>
      <c r="G32" s="77">
        <f t="shared" si="5"/>
        <v>8.2070000000000004E-2</v>
      </c>
      <c r="H32" s="77">
        <f t="shared" si="5"/>
        <v>0.33349999999999996</v>
      </c>
      <c r="I32" s="77">
        <f t="shared" si="5"/>
        <v>3.2190000000000003E-2</v>
      </c>
      <c r="J32" s="77">
        <f t="shared" si="5"/>
        <v>3.8569999999999998E-3</v>
      </c>
      <c r="K32" s="77">
        <f t="shared" si="5"/>
        <v>4.9589999999999999E-3</v>
      </c>
      <c r="L32" s="77">
        <f t="shared" si="5"/>
        <v>2.1314999999999997E-2</v>
      </c>
      <c r="M32" s="77">
        <f t="shared" si="5"/>
        <v>1.6848999999999996E-2</v>
      </c>
      <c r="N32" s="77">
        <f t="shared" si="5"/>
        <v>388.59999999999997</v>
      </c>
      <c r="O32" s="77">
        <f t="shared" si="5"/>
        <v>16.965</v>
      </c>
      <c r="P32" s="77">
        <f t="shared" si="5"/>
        <v>0</v>
      </c>
      <c r="Q32" s="77">
        <f t="shared" ref="Q32:Q50" si="10">(IF(Q$27="%w/w SAR",((Q$28*10)*$B32),IF(Q$27="%w/w DM",(((Q$28*10)*($B$28/100))*$B32),IF(Q$27="kg/t SAR",(Q$28*$B32),IF(Q$27="kg/t DM",((Q$28*($B$28/100))*$B32),IF(Q$27="mg/kg SAR",((Q$28*0.001)*$B32),IF(Q$27="mg/kg DM",(((Q$28*0.001)*($B$28/100))*$B32),0)))))))*2.5</f>
        <v>47.85</v>
      </c>
      <c r="R32" s="77">
        <f t="shared" ref="R32:U50" si="11">IF(R$27="%w/w SAR",((R$28*10)*$B32),IF(R$27="%w/w DM",(((R$28*10)*($B$28/100))*$B32),IF(R$27="kg/t SAR",(R$28*$B32),IF(R$27="kg/t DM",((R$28*($B$28/100))*$B32),IF(R$27="mg/kg SAR",((R$28*0.001)*$B32),IF(R$27="mg/kg DM",(((R$28*0.001)*($B$28/100))*$B32),0))))))</f>
        <v>0</v>
      </c>
      <c r="S32" s="77">
        <f t="shared" si="11"/>
        <v>0.12586</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27.173000000000002</v>
      </c>
      <c r="D33" s="77">
        <f t="shared" si="7"/>
        <v>10.231605999999998</v>
      </c>
      <c r="E33" s="77">
        <f t="shared" si="8"/>
        <v>5.1369149999999992</v>
      </c>
      <c r="F33" s="77">
        <f t="shared" si="9"/>
        <v>4.0148469999999987</v>
      </c>
      <c r="G33" s="77">
        <f t="shared" si="5"/>
        <v>8.2070000000000004E-2</v>
      </c>
      <c r="H33" s="77">
        <f t="shared" si="5"/>
        <v>0.33349999999999996</v>
      </c>
      <c r="I33" s="77">
        <f t="shared" si="5"/>
        <v>3.2190000000000003E-2</v>
      </c>
      <c r="J33" s="77">
        <f t="shared" si="5"/>
        <v>3.8569999999999998E-3</v>
      </c>
      <c r="K33" s="77">
        <f t="shared" si="5"/>
        <v>4.9589999999999999E-3</v>
      </c>
      <c r="L33" s="77">
        <f t="shared" si="5"/>
        <v>2.1314999999999997E-2</v>
      </c>
      <c r="M33" s="77">
        <f t="shared" si="5"/>
        <v>1.6848999999999996E-2</v>
      </c>
      <c r="N33" s="77">
        <f t="shared" si="5"/>
        <v>388.59999999999997</v>
      </c>
      <c r="O33" s="77">
        <f t="shared" si="5"/>
        <v>16.965</v>
      </c>
      <c r="P33" s="77">
        <f t="shared" si="5"/>
        <v>0</v>
      </c>
      <c r="Q33" s="77">
        <f t="shared" si="10"/>
        <v>47.85</v>
      </c>
      <c r="R33" s="77">
        <f t="shared" si="11"/>
        <v>0</v>
      </c>
      <c r="S33" s="77">
        <f t="shared" si="11"/>
        <v>0.12586</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27.173000000000002</v>
      </c>
      <c r="D34" s="77">
        <f t="shared" si="7"/>
        <v>10.231605999999998</v>
      </c>
      <c r="E34" s="77">
        <f t="shared" si="8"/>
        <v>5.1369149999999992</v>
      </c>
      <c r="F34" s="77">
        <f t="shared" si="9"/>
        <v>4.0148469999999987</v>
      </c>
      <c r="G34" s="77">
        <f t="shared" si="5"/>
        <v>8.2070000000000004E-2</v>
      </c>
      <c r="H34" s="77">
        <f t="shared" si="5"/>
        <v>0.33349999999999996</v>
      </c>
      <c r="I34" s="77">
        <f t="shared" si="5"/>
        <v>3.2190000000000003E-2</v>
      </c>
      <c r="J34" s="77">
        <f t="shared" si="5"/>
        <v>3.8569999999999998E-3</v>
      </c>
      <c r="K34" s="77">
        <f t="shared" si="5"/>
        <v>4.9589999999999999E-3</v>
      </c>
      <c r="L34" s="77">
        <f t="shared" si="5"/>
        <v>2.1314999999999997E-2</v>
      </c>
      <c r="M34" s="77">
        <f t="shared" si="5"/>
        <v>1.6848999999999996E-2</v>
      </c>
      <c r="N34" s="77">
        <f t="shared" si="5"/>
        <v>388.59999999999997</v>
      </c>
      <c r="O34" s="77">
        <f t="shared" si="5"/>
        <v>16.965</v>
      </c>
      <c r="P34" s="77">
        <f t="shared" si="5"/>
        <v>0</v>
      </c>
      <c r="Q34" s="77">
        <f t="shared" si="10"/>
        <v>47.85</v>
      </c>
      <c r="R34" s="77">
        <f t="shared" si="11"/>
        <v>0</v>
      </c>
      <c r="S34" s="77">
        <f t="shared" si="11"/>
        <v>0.12586</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27.173000000000002</v>
      </c>
      <c r="D35" s="77">
        <f t="shared" si="7"/>
        <v>10.231605999999998</v>
      </c>
      <c r="E35" s="77">
        <f t="shared" si="8"/>
        <v>5.1369149999999992</v>
      </c>
      <c r="F35" s="77">
        <f t="shared" si="9"/>
        <v>4.0148469999999987</v>
      </c>
      <c r="G35" s="77">
        <f t="shared" si="5"/>
        <v>8.2070000000000004E-2</v>
      </c>
      <c r="H35" s="77">
        <f t="shared" si="5"/>
        <v>0.33349999999999996</v>
      </c>
      <c r="I35" s="77">
        <f t="shared" si="5"/>
        <v>3.2190000000000003E-2</v>
      </c>
      <c r="J35" s="77">
        <f t="shared" si="5"/>
        <v>3.8569999999999998E-3</v>
      </c>
      <c r="K35" s="77">
        <f t="shared" si="5"/>
        <v>4.9589999999999999E-3</v>
      </c>
      <c r="L35" s="77">
        <f t="shared" si="5"/>
        <v>2.1314999999999997E-2</v>
      </c>
      <c r="M35" s="77">
        <f t="shared" si="5"/>
        <v>1.6848999999999996E-2</v>
      </c>
      <c r="N35" s="77">
        <f t="shared" si="5"/>
        <v>388.59999999999997</v>
      </c>
      <c r="O35" s="77">
        <f t="shared" si="5"/>
        <v>16.965</v>
      </c>
      <c r="P35" s="77">
        <f t="shared" si="5"/>
        <v>0</v>
      </c>
      <c r="Q35" s="77">
        <f t="shared" si="10"/>
        <v>47.85</v>
      </c>
      <c r="R35" s="77">
        <f t="shared" si="11"/>
        <v>0</v>
      </c>
      <c r="S35" s="77">
        <f t="shared" si="11"/>
        <v>0.12586</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27.173000000000002</v>
      </c>
      <c r="D36" s="77">
        <f t="shared" si="7"/>
        <v>10.231605999999998</v>
      </c>
      <c r="E36" s="77">
        <f t="shared" si="8"/>
        <v>5.1369149999999992</v>
      </c>
      <c r="F36" s="77">
        <f t="shared" si="9"/>
        <v>4.0148469999999987</v>
      </c>
      <c r="G36" s="77">
        <f t="shared" si="5"/>
        <v>8.2070000000000004E-2</v>
      </c>
      <c r="H36" s="77">
        <f t="shared" si="5"/>
        <v>0.33349999999999996</v>
      </c>
      <c r="I36" s="77">
        <f t="shared" si="5"/>
        <v>3.2190000000000003E-2</v>
      </c>
      <c r="J36" s="77">
        <f t="shared" si="5"/>
        <v>3.8569999999999998E-3</v>
      </c>
      <c r="K36" s="77">
        <f t="shared" si="5"/>
        <v>4.9589999999999999E-3</v>
      </c>
      <c r="L36" s="77">
        <f t="shared" si="5"/>
        <v>2.1314999999999997E-2</v>
      </c>
      <c r="M36" s="77">
        <f t="shared" si="5"/>
        <v>1.6848999999999996E-2</v>
      </c>
      <c r="N36" s="77">
        <f t="shared" si="5"/>
        <v>388.59999999999997</v>
      </c>
      <c r="O36" s="77">
        <f t="shared" si="5"/>
        <v>16.965</v>
      </c>
      <c r="P36" s="77">
        <f t="shared" si="5"/>
        <v>0</v>
      </c>
      <c r="Q36" s="77">
        <f t="shared" si="10"/>
        <v>47.85</v>
      </c>
      <c r="R36" s="77">
        <f t="shared" si="11"/>
        <v>0</v>
      </c>
      <c r="S36" s="77">
        <f t="shared" si="11"/>
        <v>0.12586</v>
      </c>
      <c r="T36" s="77">
        <f t="shared" si="11"/>
        <v>0</v>
      </c>
      <c r="U36" s="77">
        <f t="shared" si="11"/>
        <v>0</v>
      </c>
      <c r="AB36" s="59"/>
      <c r="AC36" s="59"/>
      <c r="AD36" s="59"/>
      <c r="AE36" s="59"/>
      <c r="AF36" s="59"/>
      <c r="AG36" s="59"/>
      <c r="AH36" s="59"/>
      <c r="AI36" s="59"/>
    </row>
    <row r="37" spans="1:35" s="72" customFormat="1" ht="13" x14ac:dyDescent="0.35">
      <c r="A37" s="13">
        <f>I8</f>
        <v>7</v>
      </c>
      <c r="B37" s="15">
        <v>250</v>
      </c>
      <c r="C37" s="77">
        <f t="shared" si="6"/>
        <v>27.173000000000002</v>
      </c>
      <c r="D37" s="77">
        <f t="shared" si="7"/>
        <v>10.231605999999998</v>
      </c>
      <c r="E37" s="77">
        <f t="shared" si="8"/>
        <v>5.1369149999999992</v>
      </c>
      <c r="F37" s="77">
        <f t="shared" si="9"/>
        <v>4.0148469999999987</v>
      </c>
      <c r="G37" s="77">
        <f t="shared" si="5"/>
        <v>8.2070000000000004E-2</v>
      </c>
      <c r="H37" s="77">
        <f t="shared" si="5"/>
        <v>0.33349999999999996</v>
      </c>
      <c r="I37" s="77">
        <f t="shared" si="5"/>
        <v>3.2190000000000003E-2</v>
      </c>
      <c r="J37" s="77">
        <f t="shared" si="5"/>
        <v>3.8569999999999998E-3</v>
      </c>
      <c r="K37" s="77">
        <f t="shared" si="5"/>
        <v>4.9589999999999999E-3</v>
      </c>
      <c r="L37" s="77">
        <f t="shared" si="5"/>
        <v>2.1314999999999997E-2</v>
      </c>
      <c r="M37" s="77">
        <f t="shared" si="5"/>
        <v>1.6848999999999996E-2</v>
      </c>
      <c r="N37" s="77">
        <f t="shared" si="5"/>
        <v>388.59999999999997</v>
      </c>
      <c r="O37" s="77">
        <f t="shared" si="5"/>
        <v>16.965</v>
      </c>
      <c r="P37" s="77">
        <f t="shared" si="5"/>
        <v>0</v>
      </c>
      <c r="Q37" s="77">
        <f t="shared" si="10"/>
        <v>47.85</v>
      </c>
      <c r="R37" s="77">
        <f t="shared" si="11"/>
        <v>0</v>
      </c>
      <c r="S37" s="77">
        <f t="shared" si="11"/>
        <v>0.12586</v>
      </c>
      <c r="T37" s="77">
        <f t="shared" si="11"/>
        <v>0</v>
      </c>
      <c r="U37" s="77">
        <f t="shared" si="11"/>
        <v>0</v>
      </c>
      <c r="AB37" s="59"/>
      <c r="AC37" s="59"/>
      <c r="AD37" s="59"/>
      <c r="AE37" s="59"/>
      <c r="AF37" s="59"/>
      <c r="AG37" s="59"/>
      <c r="AH37" s="59"/>
      <c r="AI37" s="59"/>
    </row>
    <row r="38" spans="1:35" s="72" customFormat="1" ht="13" x14ac:dyDescent="0.35">
      <c r="A38" s="13">
        <f>J8</f>
        <v>8</v>
      </c>
      <c r="B38" s="15">
        <v>250</v>
      </c>
      <c r="C38" s="77">
        <f t="shared" si="6"/>
        <v>27.173000000000002</v>
      </c>
      <c r="D38" s="77">
        <f t="shared" si="7"/>
        <v>10.231605999999998</v>
      </c>
      <c r="E38" s="77">
        <f t="shared" si="8"/>
        <v>5.1369149999999992</v>
      </c>
      <c r="F38" s="77">
        <f t="shared" si="9"/>
        <v>4.0148469999999987</v>
      </c>
      <c r="G38" s="77">
        <f t="shared" si="5"/>
        <v>8.2070000000000004E-2</v>
      </c>
      <c r="H38" s="77">
        <f t="shared" si="5"/>
        <v>0.33349999999999996</v>
      </c>
      <c r="I38" s="77">
        <f t="shared" si="5"/>
        <v>3.2190000000000003E-2</v>
      </c>
      <c r="J38" s="77">
        <f t="shared" si="5"/>
        <v>3.8569999999999998E-3</v>
      </c>
      <c r="K38" s="77">
        <f t="shared" si="5"/>
        <v>4.9589999999999999E-3</v>
      </c>
      <c r="L38" s="77">
        <f t="shared" si="5"/>
        <v>2.1314999999999997E-2</v>
      </c>
      <c r="M38" s="77">
        <f t="shared" si="5"/>
        <v>1.6848999999999996E-2</v>
      </c>
      <c r="N38" s="77">
        <f t="shared" si="5"/>
        <v>388.59999999999997</v>
      </c>
      <c r="O38" s="77">
        <f t="shared" si="5"/>
        <v>16.965</v>
      </c>
      <c r="P38" s="77">
        <f t="shared" si="5"/>
        <v>0</v>
      </c>
      <c r="Q38" s="77">
        <f t="shared" si="10"/>
        <v>47.85</v>
      </c>
      <c r="R38" s="77">
        <f t="shared" si="11"/>
        <v>0</v>
      </c>
      <c r="S38" s="77">
        <f t="shared" si="11"/>
        <v>0.12586</v>
      </c>
      <c r="T38" s="77">
        <f t="shared" si="11"/>
        <v>0</v>
      </c>
      <c r="U38" s="77">
        <f t="shared" si="11"/>
        <v>0</v>
      </c>
      <c r="AB38" s="59"/>
      <c r="AC38" s="59"/>
      <c r="AD38" s="59"/>
      <c r="AE38" s="59"/>
      <c r="AF38" s="59"/>
      <c r="AG38" s="59"/>
      <c r="AH38" s="59"/>
      <c r="AI38" s="59"/>
    </row>
    <row r="39" spans="1:35" s="72" customFormat="1" ht="13" x14ac:dyDescent="0.35">
      <c r="A39" s="13">
        <f>K8</f>
        <v>9</v>
      </c>
      <c r="B39" s="15">
        <v>250</v>
      </c>
      <c r="C39" s="77">
        <f t="shared" si="6"/>
        <v>27.173000000000002</v>
      </c>
      <c r="D39" s="77">
        <f t="shared" si="7"/>
        <v>10.231605999999998</v>
      </c>
      <c r="E39" s="77">
        <f t="shared" si="8"/>
        <v>5.1369149999999992</v>
      </c>
      <c r="F39" s="77">
        <f t="shared" si="9"/>
        <v>4.0148469999999987</v>
      </c>
      <c r="G39" s="77">
        <f t="shared" si="5"/>
        <v>8.2070000000000004E-2</v>
      </c>
      <c r="H39" s="77">
        <f t="shared" si="5"/>
        <v>0.33349999999999996</v>
      </c>
      <c r="I39" s="77">
        <f t="shared" si="5"/>
        <v>3.2190000000000003E-2</v>
      </c>
      <c r="J39" s="77">
        <f t="shared" si="5"/>
        <v>3.8569999999999998E-3</v>
      </c>
      <c r="K39" s="77">
        <f t="shared" si="5"/>
        <v>4.9589999999999999E-3</v>
      </c>
      <c r="L39" s="77">
        <f t="shared" si="5"/>
        <v>2.1314999999999997E-2</v>
      </c>
      <c r="M39" s="77">
        <f t="shared" si="5"/>
        <v>1.6848999999999996E-2</v>
      </c>
      <c r="N39" s="77">
        <f t="shared" si="5"/>
        <v>388.59999999999997</v>
      </c>
      <c r="O39" s="77">
        <f t="shared" si="5"/>
        <v>16.965</v>
      </c>
      <c r="P39" s="77">
        <f t="shared" si="5"/>
        <v>0</v>
      </c>
      <c r="Q39" s="77">
        <f t="shared" si="10"/>
        <v>47.85</v>
      </c>
      <c r="R39" s="77">
        <f t="shared" si="11"/>
        <v>0</v>
      </c>
      <c r="S39" s="77">
        <f t="shared" si="11"/>
        <v>0.12586</v>
      </c>
      <c r="T39" s="77">
        <f t="shared" si="11"/>
        <v>0</v>
      </c>
      <c r="U39" s="77">
        <f t="shared" si="11"/>
        <v>0</v>
      </c>
      <c r="AB39" s="59"/>
      <c r="AC39" s="59"/>
      <c r="AD39" s="59"/>
      <c r="AE39" s="59"/>
      <c r="AF39" s="59"/>
      <c r="AG39" s="59"/>
      <c r="AH39" s="59"/>
      <c r="AI39" s="59"/>
    </row>
    <row r="40" spans="1:35" s="72" customFormat="1" ht="13" x14ac:dyDescent="0.35">
      <c r="A40" s="13">
        <f>L8</f>
        <v>10</v>
      </c>
      <c r="B40" s="15">
        <v>250</v>
      </c>
      <c r="C40" s="77">
        <f t="shared" si="6"/>
        <v>27.173000000000002</v>
      </c>
      <c r="D40" s="77">
        <f t="shared" si="7"/>
        <v>10.231605999999998</v>
      </c>
      <c r="E40" s="77">
        <f t="shared" si="8"/>
        <v>5.1369149999999992</v>
      </c>
      <c r="F40" s="77">
        <f t="shared" si="9"/>
        <v>4.0148469999999987</v>
      </c>
      <c r="G40" s="77">
        <f t="shared" si="5"/>
        <v>8.2070000000000004E-2</v>
      </c>
      <c r="H40" s="77">
        <f t="shared" si="5"/>
        <v>0.33349999999999996</v>
      </c>
      <c r="I40" s="77">
        <f t="shared" si="5"/>
        <v>3.2190000000000003E-2</v>
      </c>
      <c r="J40" s="77">
        <f t="shared" si="5"/>
        <v>3.8569999999999998E-3</v>
      </c>
      <c r="K40" s="77">
        <f t="shared" si="5"/>
        <v>4.9589999999999999E-3</v>
      </c>
      <c r="L40" s="77">
        <f t="shared" si="5"/>
        <v>2.1314999999999997E-2</v>
      </c>
      <c r="M40" s="77">
        <f t="shared" si="5"/>
        <v>1.6848999999999996E-2</v>
      </c>
      <c r="N40" s="77">
        <f t="shared" si="5"/>
        <v>388.59999999999997</v>
      </c>
      <c r="O40" s="77">
        <f t="shared" si="5"/>
        <v>16.965</v>
      </c>
      <c r="P40" s="77">
        <f t="shared" si="5"/>
        <v>0</v>
      </c>
      <c r="Q40" s="77">
        <f t="shared" si="10"/>
        <v>47.85</v>
      </c>
      <c r="R40" s="77">
        <f t="shared" si="11"/>
        <v>0</v>
      </c>
      <c r="S40" s="77">
        <f t="shared" si="11"/>
        <v>0.12586</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27.173000000000002</v>
      </c>
      <c r="D41" s="77">
        <f t="shared" si="7"/>
        <v>10.231605999999998</v>
      </c>
      <c r="E41" s="77">
        <f t="shared" si="8"/>
        <v>5.1369149999999992</v>
      </c>
      <c r="F41" s="77">
        <f t="shared" si="9"/>
        <v>4.0148469999999987</v>
      </c>
      <c r="G41" s="77">
        <f t="shared" si="5"/>
        <v>8.2070000000000004E-2</v>
      </c>
      <c r="H41" s="77">
        <f t="shared" si="5"/>
        <v>0.33349999999999996</v>
      </c>
      <c r="I41" s="77">
        <f t="shared" si="5"/>
        <v>3.2190000000000003E-2</v>
      </c>
      <c r="J41" s="77">
        <f t="shared" si="5"/>
        <v>3.8569999999999998E-3</v>
      </c>
      <c r="K41" s="77">
        <f t="shared" si="5"/>
        <v>4.9589999999999999E-3</v>
      </c>
      <c r="L41" s="77">
        <f t="shared" si="5"/>
        <v>2.1314999999999997E-2</v>
      </c>
      <c r="M41" s="77">
        <f t="shared" si="5"/>
        <v>1.6848999999999996E-2</v>
      </c>
      <c r="N41" s="77">
        <f t="shared" si="5"/>
        <v>388.59999999999997</v>
      </c>
      <c r="O41" s="77">
        <f t="shared" si="5"/>
        <v>16.965</v>
      </c>
      <c r="P41" s="77">
        <f t="shared" si="5"/>
        <v>0</v>
      </c>
      <c r="Q41" s="77">
        <f t="shared" si="10"/>
        <v>47.85</v>
      </c>
      <c r="R41" s="77">
        <f t="shared" si="11"/>
        <v>0</v>
      </c>
      <c r="S41" s="77">
        <f t="shared" si="11"/>
        <v>0.12586</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5.9</v>
      </c>
      <c r="J60" s="76">
        <f t="shared" si="14"/>
        <v>6.5</v>
      </c>
      <c r="K60" s="76">
        <f t="shared" si="14"/>
        <v>6.4</v>
      </c>
      <c r="L60" s="76">
        <f t="shared" si="14"/>
        <v>6.6</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-1.7999999999999989</v>
      </c>
      <c r="K64" s="77">
        <f t="shared" si="17"/>
        <v>-1.2000000000000011</v>
      </c>
      <c r="L64" s="77">
        <f t="shared" si="17"/>
        <v>-2.3999999999999968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1.7999999999999989</v>
      </c>
      <c r="K65" s="77">
        <f t="shared" si="18"/>
        <v>1.2000000000000011</v>
      </c>
      <c r="L65" s="77">
        <f t="shared" si="18"/>
        <v>2.3999999999999968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G9" sqref="G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'Court farm '!C1:D1</f>
        <v xml:space="preserve">PAN-016983 </v>
      </c>
      <c r="D1" s="141"/>
      <c r="E1" s="93" t="s">
        <v>45</v>
      </c>
      <c r="F1" s="39" t="str">
        <f>'Court farm '!F1</f>
        <v>47.2ha</v>
      </c>
      <c r="G1" s="123" t="s">
        <v>43</v>
      </c>
      <c r="H1" s="124"/>
      <c r="I1" s="118">
        <v>8.6</v>
      </c>
      <c r="J1" s="127" t="s">
        <v>153</v>
      </c>
      <c r="K1" s="127"/>
      <c r="L1" s="97">
        <v>3045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'Court farm '!C2:D2</f>
        <v>EPR/GP3792SK</v>
      </c>
      <c r="D2" s="143"/>
      <c r="E2" s="93" t="s">
        <v>109</v>
      </c>
      <c r="F2" s="96">
        <v>190606</v>
      </c>
      <c r="G2" s="125" t="s">
        <v>110</v>
      </c>
      <c r="H2" s="126"/>
      <c r="I2" s="118"/>
      <c r="J2" s="127" t="s">
        <v>158</v>
      </c>
      <c r="K2" s="127"/>
      <c r="L2" s="97">
        <v>0.5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'Court farm '!C3:D3</f>
        <v xml:space="preserve">Byproduct </v>
      </c>
      <c r="D3" s="143"/>
      <c r="E3" s="93" t="s">
        <v>108</v>
      </c>
      <c r="F3" s="31" t="s">
        <v>78</v>
      </c>
      <c r="G3" s="127" t="s">
        <v>159</v>
      </c>
      <c r="H3" s="127"/>
      <c r="I3" s="118"/>
      <c r="J3" s="123" t="s">
        <v>154</v>
      </c>
      <c r="K3" s="124"/>
      <c r="L3" s="97">
        <f>(L1/(L2*10000))*100</f>
        <v>60.9</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'Court farm '!C4:D4</f>
        <v>Park Farm,Malthouse Lane, Caerleon, NP18 3PB</v>
      </c>
      <c r="D4" s="141"/>
      <c r="E4" s="94" t="s">
        <v>1</v>
      </c>
      <c r="F4" s="96" t="s">
        <v>166</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'Court farm '!C5:D5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'Court farm '!C8</f>
        <v>1</v>
      </c>
      <c r="D8" s="60">
        <f>'Court farm '!D8</f>
        <v>2</v>
      </c>
      <c r="E8" s="60">
        <f>'Court farm '!E8</f>
        <v>3</v>
      </c>
      <c r="F8" s="60">
        <f>'Court farm '!F8</f>
        <v>4</v>
      </c>
      <c r="G8" s="60">
        <f>'Court farm '!G8</f>
        <v>5</v>
      </c>
      <c r="H8" s="60">
        <f>'Court farm '!H8</f>
        <v>6</v>
      </c>
      <c r="I8" s="60">
        <f>'Court farm '!I8</f>
        <v>7</v>
      </c>
      <c r="J8" s="60">
        <f>'Court farm '!J8</f>
        <v>8</v>
      </c>
      <c r="K8" s="60">
        <f>'Court farm '!K8</f>
        <v>9</v>
      </c>
      <c r="L8" s="60">
        <f>'Court farm '!L8</f>
        <v>10</v>
      </c>
      <c r="M8" s="60">
        <f>'Court farm '!M8</f>
        <v>11</v>
      </c>
      <c r="N8" s="60">
        <f>'Court farm '!N8</f>
        <v>0</v>
      </c>
      <c r="O8" s="60">
        <f>'Court farm '!O8</f>
        <v>0</v>
      </c>
      <c r="P8" s="60">
        <f>'Court farm '!P8</f>
        <v>0</v>
      </c>
      <c r="Q8" s="60">
        <f>'Court farm '!Q8</f>
        <v>0</v>
      </c>
      <c r="R8" s="60">
        <f>'Court farm '!R8</f>
        <v>0</v>
      </c>
      <c r="S8" s="60">
        <f>'Court farm '!S8</f>
        <v>0</v>
      </c>
      <c r="T8" s="60">
        <f>'Court farm '!T8</f>
        <v>0</v>
      </c>
      <c r="U8" s="60">
        <f>'Court farm '!U8</f>
        <v>0</v>
      </c>
      <c r="V8" s="60">
        <f>'Court farm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'Court farm '!C9</f>
        <v>Moderate</v>
      </c>
      <c r="D9" s="60" t="str">
        <f>'Court farm '!D9</f>
        <v>Moderate</v>
      </c>
      <c r="E9" s="60" t="str">
        <f>'Court farm '!E9</f>
        <v>Moderate</v>
      </c>
      <c r="F9" s="60" t="str">
        <f>'Court farm '!F9</f>
        <v>Moderate</v>
      </c>
      <c r="G9" s="60" t="str">
        <f>'Court farm '!G9</f>
        <v>Moderate</v>
      </c>
      <c r="H9" s="60" t="str">
        <f>'Court farm '!H9</f>
        <v>Moderate</v>
      </c>
      <c r="I9" s="60" t="str">
        <f>'Court farm '!I9</f>
        <v>Moderate</v>
      </c>
      <c r="J9" s="60" t="str">
        <f>'Court farm '!J9</f>
        <v>Moderate</v>
      </c>
      <c r="K9" s="60" t="str">
        <f>'Court farm '!K9</f>
        <v>Moderate</v>
      </c>
      <c r="L9" s="60" t="str">
        <f>'Court farm '!L9</f>
        <v>Moderate</v>
      </c>
      <c r="M9" s="60" t="str">
        <f>'Court farm '!M9</f>
        <v>Moderate</v>
      </c>
      <c r="N9" s="60">
        <f>'Court farm '!N9</f>
        <v>0</v>
      </c>
      <c r="O9" s="60">
        <f>'Court farm '!O9</f>
        <v>0</v>
      </c>
      <c r="P9" s="60">
        <f>'Court farm '!P9</f>
        <v>0</v>
      </c>
      <c r="Q9" s="60">
        <f>'Court farm '!Q9</f>
        <v>0</v>
      </c>
      <c r="R9" s="60">
        <f>'Court farm '!R9</f>
        <v>0</v>
      </c>
      <c r="S9" s="60">
        <f>'Court farm '!S9</f>
        <v>0</v>
      </c>
      <c r="T9" s="60">
        <f>'Court farm '!T9</f>
        <v>0</v>
      </c>
      <c r="U9" s="60">
        <f>'Court farm '!U9</f>
        <v>0</v>
      </c>
      <c r="V9" s="60">
        <f>'Court farm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'Court farm '!C10</f>
        <v>6.1</v>
      </c>
      <c r="D10" s="60">
        <f>'Court farm '!D10</f>
        <v>6</v>
      </c>
      <c r="E10" s="60">
        <f>'Court farm '!E10</f>
        <v>5.9</v>
      </c>
      <c r="F10" s="60">
        <f>'Court farm '!F10</f>
        <v>5.8</v>
      </c>
      <c r="G10" s="60">
        <f>'Court farm '!G10</f>
        <v>5.9</v>
      </c>
      <c r="H10" s="60">
        <f>'Court farm '!H10</f>
        <v>5.9</v>
      </c>
      <c r="I10" s="60">
        <f>'Court farm '!I10</f>
        <v>5.9</v>
      </c>
      <c r="J10" s="60">
        <f>'Court farm '!J10</f>
        <v>5.9</v>
      </c>
      <c r="K10" s="60">
        <f>'Court farm '!K10</f>
        <v>6.5</v>
      </c>
      <c r="L10" s="60">
        <f>'Court farm '!L10</f>
        <v>6.4</v>
      </c>
      <c r="M10" s="60">
        <f>'Court farm '!M10</f>
        <v>6.6</v>
      </c>
      <c r="N10" s="60">
        <f>'Court farm '!N10</f>
        <v>0</v>
      </c>
      <c r="O10" s="60">
        <f>'Court farm '!O10</f>
        <v>0</v>
      </c>
      <c r="P10" s="60">
        <f>'Court farm '!P10</f>
        <v>0</v>
      </c>
      <c r="Q10" s="60">
        <f>'Court farm '!Q10</f>
        <v>0</v>
      </c>
      <c r="R10" s="60">
        <f>'Court farm '!R10</f>
        <v>0</v>
      </c>
      <c r="S10" s="60">
        <f>'Court farm '!S10</f>
        <v>0</v>
      </c>
      <c r="T10" s="60">
        <f>'Court farm '!T10</f>
        <v>0</v>
      </c>
      <c r="U10" s="60">
        <f>'Court farm '!U10</f>
        <v>0</v>
      </c>
      <c r="V10" s="60">
        <f>'Court farm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'Court farm '!C11</f>
        <v>2</v>
      </c>
      <c r="D11" s="60">
        <f>'Court farm '!D11</f>
        <v>1</v>
      </c>
      <c r="E11" s="60">
        <f>'Court farm '!E11</f>
        <v>2</v>
      </c>
      <c r="F11" s="60">
        <f>'Court farm '!F11</f>
        <v>1</v>
      </c>
      <c r="G11" s="60">
        <f>'Court farm '!G11</f>
        <v>1</v>
      </c>
      <c r="H11" s="60">
        <f>'Court farm '!H11</f>
        <v>1</v>
      </c>
      <c r="I11" s="60">
        <f>'Court farm '!I11</f>
        <v>1</v>
      </c>
      <c r="J11" s="60">
        <f>'Court farm '!J11</f>
        <v>1</v>
      </c>
      <c r="K11" s="60">
        <f>'Court farm '!K11</f>
        <v>0</v>
      </c>
      <c r="L11" s="60">
        <f>'Court farm '!L11</f>
        <v>0</v>
      </c>
      <c r="M11" s="60">
        <f>'Court farm '!M11</f>
        <v>0</v>
      </c>
      <c r="N11" s="60">
        <f>'Court farm '!N11</f>
        <v>0</v>
      </c>
      <c r="O11" s="60">
        <f>'Court farm '!O11</f>
        <v>0</v>
      </c>
      <c r="P11" s="60">
        <f>'Court farm '!P11</f>
        <v>0</v>
      </c>
      <c r="Q11" s="60">
        <f>'Court farm '!Q11</f>
        <v>0</v>
      </c>
      <c r="R11" s="60">
        <f>'Court farm '!R11</f>
        <v>0</v>
      </c>
      <c r="S11" s="60">
        <f>'Court farm '!S11</f>
        <v>0</v>
      </c>
      <c r="T11" s="60">
        <f>'Court farm '!T11</f>
        <v>0</v>
      </c>
      <c r="U11" s="60">
        <f>'Court farm '!U11</f>
        <v>0</v>
      </c>
      <c r="V11" s="60">
        <f>'Court farm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'Court farm '!C12</f>
        <v>2</v>
      </c>
      <c r="D12" s="60">
        <f>'Court farm '!D12</f>
        <v>2</v>
      </c>
      <c r="E12" s="60">
        <f>'Court farm '!E12</f>
        <v>2</v>
      </c>
      <c r="F12" s="60">
        <f>'Court farm '!F12</f>
        <v>2</v>
      </c>
      <c r="G12" s="60">
        <f>'Court farm '!G12</f>
        <v>2</v>
      </c>
      <c r="H12" s="60">
        <f>'Court farm '!H12</f>
        <v>2</v>
      </c>
      <c r="I12" s="60">
        <f>'Court farm '!I12</f>
        <v>2</v>
      </c>
      <c r="J12" s="60">
        <f>'Court farm '!J12</f>
        <v>2</v>
      </c>
      <c r="K12" s="60">
        <f>'Court farm '!K12</f>
        <v>0</v>
      </c>
      <c r="L12" s="60">
        <f>'Court farm '!L12</f>
        <v>0</v>
      </c>
      <c r="M12" s="60">
        <f>'Court farm '!M12</f>
        <v>0</v>
      </c>
      <c r="N12" s="60">
        <f>'Court farm '!N12</f>
        <v>0</v>
      </c>
      <c r="O12" s="60">
        <f>'Court farm '!O12</f>
        <v>0</v>
      </c>
      <c r="P12" s="60">
        <f>'Court farm '!P12</f>
        <v>0</v>
      </c>
      <c r="Q12" s="60">
        <f>'Court farm '!Q12</f>
        <v>0</v>
      </c>
      <c r="R12" s="60">
        <f>'Court farm '!R12</f>
        <v>0</v>
      </c>
      <c r="S12" s="60">
        <f>'Court farm '!S12</f>
        <v>0</v>
      </c>
      <c r="T12" s="60">
        <f>'Court farm '!T12</f>
        <v>0</v>
      </c>
      <c r="U12" s="60">
        <f>'Court farm '!U12</f>
        <v>0</v>
      </c>
      <c r="V12" s="60">
        <f>'Court farm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'Court farm '!C13</f>
        <v>3</v>
      </c>
      <c r="D13" s="60">
        <f>'Court farm '!D13</f>
        <v>3</v>
      </c>
      <c r="E13" s="60">
        <f>'Court farm '!E13</f>
        <v>3</v>
      </c>
      <c r="F13" s="60">
        <f>'Court farm '!F13</f>
        <v>3</v>
      </c>
      <c r="G13" s="60">
        <f>'Court farm '!G13</f>
        <v>3</v>
      </c>
      <c r="H13" s="60">
        <f>'Court farm '!H13</f>
        <v>3</v>
      </c>
      <c r="I13" s="60">
        <f>'Court farm '!I13</f>
        <v>3</v>
      </c>
      <c r="J13" s="60">
        <f>'Court farm '!J13</f>
        <v>3</v>
      </c>
      <c r="K13" s="60">
        <f>'Court farm '!K13</f>
        <v>3</v>
      </c>
      <c r="L13" s="60">
        <f>'Court farm '!L13</f>
        <v>3</v>
      </c>
      <c r="M13" s="60">
        <f>'Court farm '!M13</f>
        <v>3</v>
      </c>
      <c r="N13" s="60">
        <f>'Court farm '!N13</f>
        <v>0</v>
      </c>
      <c r="O13" s="60">
        <f>'Court farm '!O13</f>
        <v>0</v>
      </c>
      <c r="P13" s="60">
        <f>'Court farm '!P13</f>
        <v>0</v>
      </c>
      <c r="Q13" s="60">
        <f>'Court farm '!Q13</f>
        <v>0</v>
      </c>
      <c r="R13" s="60">
        <f>'Court farm '!R13</f>
        <v>0</v>
      </c>
      <c r="S13" s="60">
        <f>'Court farm '!S13</f>
        <v>0</v>
      </c>
      <c r="T13" s="60">
        <f>'Court farm '!T13</f>
        <v>0</v>
      </c>
      <c r="U13" s="60">
        <f>'Court farm '!U13</f>
        <v>0</v>
      </c>
      <c r="V13" s="60">
        <f>'Court farm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'Court farm '!C14</f>
        <v xml:space="preserve">Grass Silage (25% DM) </v>
      </c>
      <c r="D14" s="102" t="str">
        <f>'Court farm '!D14</f>
        <v xml:space="preserve">Grass Silage (25% DM) </v>
      </c>
      <c r="E14" s="102" t="str">
        <f>'Court farm '!E14</f>
        <v xml:space="preserve">Grass Silage (25% DM) </v>
      </c>
      <c r="F14" s="102" t="str">
        <f>'Court farm '!F14</f>
        <v xml:space="preserve">Grass Silage (25% DM) </v>
      </c>
      <c r="G14" s="102" t="str">
        <f>'Court farm '!G14</f>
        <v xml:space="preserve">Grass Silage (25% DM) </v>
      </c>
      <c r="H14" s="102" t="str">
        <f>'Court farm '!H14</f>
        <v xml:space="preserve">Grass Silage (25% DM) </v>
      </c>
      <c r="I14" s="102" t="str">
        <f>'Court farm '!I14</f>
        <v xml:space="preserve">Grass Silage (25% DM) </v>
      </c>
      <c r="J14" s="102" t="str">
        <f>'Court farm '!J14</f>
        <v xml:space="preserve">Grass Silage (25% DM) </v>
      </c>
      <c r="K14" s="102" t="str">
        <f>'Court farm '!K14</f>
        <v xml:space="preserve">Grass Silage (25% DM) </v>
      </c>
      <c r="L14" s="102" t="str">
        <f>'Court farm '!L14</f>
        <v xml:space="preserve">Grass Silage (25% DM) </v>
      </c>
      <c r="M14" s="102" t="str">
        <f>'Court farm '!M14</f>
        <v xml:space="preserve">Grass Silage (25% DM) </v>
      </c>
      <c r="N14" s="102">
        <f>'Court farm '!N14</f>
        <v>0</v>
      </c>
      <c r="O14" s="102">
        <f>'Court farm '!O14</f>
        <v>0</v>
      </c>
      <c r="P14" s="102">
        <f>'Court farm '!P14</f>
        <v>0</v>
      </c>
      <c r="Q14" s="102">
        <f>'Court farm '!Q14</f>
        <v>0</v>
      </c>
      <c r="R14" s="102">
        <f>'Court farm '!R14</f>
        <v>0</v>
      </c>
      <c r="S14" s="102">
        <f>'Court farm '!S14</f>
        <v>0</v>
      </c>
      <c r="T14" s="102">
        <f>'Court farm '!T14</f>
        <v>0</v>
      </c>
      <c r="U14" s="102">
        <f>'Court farm '!U14</f>
        <v>0</v>
      </c>
      <c r="V14" s="102">
        <f>'Court farm '!V14</f>
        <v>0</v>
      </c>
      <c r="AD14" s="30" t="s">
        <v>138</v>
      </c>
      <c r="AE14" s="30">
        <v>6</v>
      </c>
      <c r="AI14" s="53" t="s">
        <v>119</v>
      </c>
      <c r="AJ14" s="54">
        <v>0.8</v>
      </c>
      <c r="AK14" s="55">
        <v>1.7</v>
      </c>
      <c r="AL14" s="11">
        <v>12</v>
      </c>
      <c r="AM14" s="11">
        <v>6.7</v>
      </c>
      <c r="AN14" s="11" t="s">
        <v>135</v>
      </c>
    </row>
    <row r="15" spans="1:41" ht="13" x14ac:dyDescent="0.25">
      <c r="A15" s="135" t="s">
        <v>9</v>
      </c>
      <c r="B15" s="135"/>
      <c r="C15" s="60">
        <f>'Court farm '!C15</f>
        <v>47</v>
      </c>
      <c r="D15" s="60">
        <f>'Court farm '!D15</f>
        <v>47</v>
      </c>
      <c r="E15" s="60">
        <f>'Court farm '!E15</f>
        <v>47</v>
      </c>
      <c r="F15" s="60">
        <f>'Court farm '!F15</f>
        <v>47</v>
      </c>
      <c r="G15" s="60">
        <f>'Court farm '!G15</f>
        <v>47</v>
      </c>
      <c r="H15" s="60">
        <f>'Court farm '!H15</f>
        <v>47</v>
      </c>
      <c r="I15" s="60">
        <f>'Court farm '!I15</f>
        <v>47</v>
      </c>
      <c r="J15" s="60">
        <f>'Court farm '!J15</f>
        <v>47</v>
      </c>
      <c r="K15" s="60">
        <f>'Court farm '!K15</f>
        <v>47</v>
      </c>
      <c r="L15" s="60">
        <f>'Court farm '!L15</f>
        <v>47</v>
      </c>
      <c r="M15" s="60">
        <f>'Court farm '!M15</f>
        <v>47</v>
      </c>
      <c r="N15" s="60">
        <f>'Court farm '!N15</f>
        <v>0</v>
      </c>
      <c r="O15" s="60">
        <f>'Court farm '!O15</f>
        <v>0</v>
      </c>
      <c r="P15" s="60">
        <f>'Court farm '!P15</f>
        <v>0</v>
      </c>
      <c r="Q15" s="60">
        <f>'Court farm '!Q15</f>
        <v>0</v>
      </c>
      <c r="R15" s="60">
        <f>'Court farm '!R15</f>
        <v>0</v>
      </c>
      <c r="S15" s="60">
        <f>'Court farm '!S15</f>
        <v>0</v>
      </c>
      <c r="T15" s="60">
        <f>'Court farm '!T15</f>
        <v>0</v>
      </c>
      <c r="U15" s="60">
        <f>'Court farm '!U15</f>
        <v>0</v>
      </c>
      <c r="V15" s="60">
        <f>'Court farm '!V15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'Court farm '!C16</f>
        <v>Medium/Clay</v>
      </c>
      <c r="D16" s="103" t="str">
        <f>'Court farm '!D16</f>
        <v>Medium/Clay</v>
      </c>
      <c r="E16" s="103" t="str">
        <f>'Court farm '!E16</f>
        <v>Medium/Clay</v>
      </c>
      <c r="F16" s="103" t="str">
        <f>'Court farm '!F16</f>
        <v>Medium/Clay</v>
      </c>
      <c r="G16" s="103" t="str">
        <f>'Court farm '!G16</f>
        <v>Medium/Clay</v>
      </c>
      <c r="H16" s="103" t="str">
        <f>'Court farm '!H16</f>
        <v>Medium/Clay</v>
      </c>
      <c r="I16" s="103" t="str">
        <f>'Court farm '!I16</f>
        <v>Medium/Clay</v>
      </c>
      <c r="J16" s="103" t="str">
        <f>'Court farm '!J16</f>
        <v>Medium/Clay</v>
      </c>
      <c r="K16" s="103" t="str">
        <f>'Court farm '!K16</f>
        <v>Medium/Clay</v>
      </c>
      <c r="L16" s="103" t="str">
        <f>'Court farm '!L16</f>
        <v>Medium/Clay</v>
      </c>
      <c r="M16" s="103" t="str">
        <f>'Court farm '!M16</f>
        <v>Medium/Clay</v>
      </c>
      <c r="N16" s="103">
        <f>'Court farm '!N16</f>
        <v>0</v>
      </c>
      <c r="O16" s="103">
        <f>'Court farm '!O16</f>
        <v>0</v>
      </c>
      <c r="P16" s="103">
        <f>'Court farm '!P16</f>
        <v>0</v>
      </c>
      <c r="Q16" s="103">
        <f>'Court farm '!Q16</f>
        <v>0</v>
      </c>
      <c r="R16" s="103">
        <f>'Court farm '!R16</f>
        <v>0</v>
      </c>
      <c r="S16" s="103">
        <f>'Court farm '!S16</f>
        <v>0</v>
      </c>
      <c r="T16" s="103">
        <f>'Court farm '!T16</f>
        <v>0</v>
      </c>
      <c r="U16" s="103">
        <f>'Court farm '!U16</f>
        <v>0</v>
      </c>
      <c r="V16" s="103">
        <f>'Court farm '!V16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45.332016999999993</v>
      </c>
      <c r="D18" s="16">
        <f>$D32</f>
        <v>45.332016999999993</v>
      </c>
      <c r="E18" s="16">
        <f>$D33</f>
        <v>45.332016999999993</v>
      </c>
      <c r="F18" s="16">
        <f>$D34</f>
        <v>45.332016999999993</v>
      </c>
      <c r="G18" s="16">
        <f>$D35</f>
        <v>45.332016999999993</v>
      </c>
      <c r="H18" s="16">
        <f>$D36</f>
        <v>45.332016999999993</v>
      </c>
      <c r="I18" s="16">
        <f>$D37</f>
        <v>45.332016999999993</v>
      </c>
      <c r="J18" s="16">
        <f>$D38</f>
        <v>45.332016999999993</v>
      </c>
      <c r="K18" s="16">
        <f>$D39</f>
        <v>45.332016999999993</v>
      </c>
      <c r="L18" s="16">
        <f>$D40</f>
        <v>45.332016999999993</v>
      </c>
      <c r="M18" s="16">
        <f>$D41</f>
        <v>45.332016999999993</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-34.567982999999998</v>
      </c>
      <c r="D19" s="16">
        <f t="shared" ref="D19:V19" si="1">D18-D17</f>
        <v>-34.567982999999998</v>
      </c>
      <c r="E19" s="16">
        <f t="shared" si="1"/>
        <v>-34.567982999999998</v>
      </c>
      <c r="F19" s="16">
        <f t="shared" si="1"/>
        <v>-34.567982999999998</v>
      </c>
      <c r="G19" s="16">
        <f t="shared" si="1"/>
        <v>-34.567982999999998</v>
      </c>
      <c r="H19" s="16">
        <f t="shared" si="1"/>
        <v>-34.567982999999998</v>
      </c>
      <c r="I19" s="16">
        <f t="shared" si="1"/>
        <v>-34.567982999999998</v>
      </c>
      <c r="J19" s="16">
        <f t="shared" si="1"/>
        <v>-34.567982999999998</v>
      </c>
      <c r="K19" s="16">
        <f t="shared" si="1"/>
        <v>-34.567982999999998</v>
      </c>
      <c r="L19" s="16">
        <f t="shared" si="1"/>
        <v>-34.567982999999998</v>
      </c>
      <c r="M19" s="16">
        <f t="shared" si="1"/>
        <v>-34.567982999999998</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109.248915</v>
      </c>
      <c r="D22" s="16">
        <f>$E32</f>
        <v>109.248915</v>
      </c>
      <c r="E22" s="16">
        <f>$E33</f>
        <v>109.248915</v>
      </c>
      <c r="F22" s="16">
        <f>$E34</f>
        <v>109.248915</v>
      </c>
      <c r="G22" s="16">
        <f>$E35</f>
        <v>109.248915</v>
      </c>
      <c r="H22" s="16">
        <f>$E36</f>
        <v>109.248915</v>
      </c>
      <c r="I22" s="16">
        <f>$E37</f>
        <v>109.248915</v>
      </c>
      <c r="J22" s="16">
        <f>$E38</f>
        <v>109.248915</v>
      </c>
      <c r="K22" s="16">
        <f>$E39</f>
        <v>109.248915</v>
      </c>
      <c r="L22" s="16">
        <f>$E40</f>
        <v>109.248915</v>
      </c>
      <c r="M22" s="16">
        <f>$E41</f>
        <v>109.248915</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-172.75108499999999</v>
      </c>
      <c r="D23" s="16">
        <f t="shared" ref="D23:V23" si="3">D22-D21</f>
        <v>-172.75108499999999</v>
      </c>
      <c r="E23" s="16">
        <f t="shared" si="3"/>
        <v>-172.75108499999999</v>
      </c>
      <c r="F23" s="16">
        <f t="shared" si="3"/>
        <v>-172.75108499999999</v>
      </c>
      <c r="G23" s="16">
        <f t="shared" si="3"/>
        <v>-172.75108499999999</v>
      </c>
      <c r="H23" s="16">
        <f t="shared" si="3"/>
        <v>-172.75108499999999</v>
      </c>
      <c r="I23" s="16">
        <f t="shared" si="3"/>
        <v>-172.75108499999999</v>
      </c>
      <c r="J23" s="16">
        <f t="shared" si="3"/>
        <v>-172.75108499999999</v>
      </c>
      <c r="K23" s="16">
        <f t="shared" si="3"/>
        <v>-172.75108499999999</v>
      </c>
      <c r="L23" s="16">
        <f t="shared" si="3"/>
        <v>-172.75108499999999</v>
      </c>
      <c r="M23" s="16">
        <f t="shared" si="3"/>
        <v>-172.75108499999999</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3.75</v>
      </c>
      <c r="C28" s="15">
        <v>0.5</v>
      </c>
      <c r="D28" s="15">
        <v>421</v>
      </c>
      <c r="E28" s="15">
        <v>1929</v>
      </c>
      <c r="F28" s="15">
        <v>89.1</v>
      </c>
      <c r="G28" s="15">
        <v>0.87</v>
      </c>
      <c r="H28" s="15">
        <v>0.06</v>
      </c>
      <c r="I28" s="15">
        <v>0.5</v>
      </c>
      <c r="J28" s="15">
        <v>0.06</v>
      </c>
      <c r="K28" s="23">
        <v>0.05</v>
      </c>
      <c r="L28" s="15">
        <v>0.41</v>
      </c>
      <c r="M28" s="15">
        <v>6.01</v>
      </c>
      <c r="N28" s="15"/>
      <c r="O28" s="15"/>
      <c r="P28" s="15"/>
      <c r="Q28" s="15">
        <v>331</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47</v>
      </c>
      <c r="C31" s="77">
        <f>IF(C$27="%w/w SAR",((C$28*10)*$B31),IF(C$27="%w/w DM",(((C$28*10)*($B$28/100))*$B31),IF(C$27="kg/t SAR",(C$28*$B31),IF(C$27="kg/t DM",((C$28*($B$28/100))*$B31),IF(C$27="mg/kg SAR",((C$28*0.001)*$B31),IF(C$27="mg/kg DM",(((C$28*0.001)*($B$28/100))*$B31),0))))))</f>
        <v>235</v>
      </c>
      <c r="D31" s="77">
        <f>(IF(D$27="%w/w SAR",((D$28*10)*$B31),IF(D$27="%w/w DM",(((D$28*10)*($B$28/100))*$B31),IF(D$27="kg/t SAR",(D$28*$B31),IF(D$27="kg/t DM",((D$28*($B$28/100))*$B31),IF(D$27="mg/kg SAR",((D$28*0.001)*$B31),IF(D$27="mg/kg DM",(((D$28*0.001)*($B$28/100))*$B31),"0")))))))*2.291</f>
        <v>45.332016999999993</v>
      </c>
      <c r="E31" s="77">
        <f>(IF(E$27="%w/w SAR",((E$28*10)*$B31),IF(E$27="%w/w DM",(((E$28*10)*($B$28/100))*$B31),IF(E$27="kg/t SAR",(E$28*$B31),IF(E$27="kg/t DM",((E$28*($B$28/100))*$B31),IF(E$27="mg/kg SAR",((E$28*0.001)*$B31),IF(E$27="mg/kg DM",(((E$28*0.001)*($B$28/100))*$B31),"0")))))))*1.205</f>
        <v>109.248915</v>
      </c>
      <c r="F31" s="77">
        <f>(IF(F$27="%w/w SAR",((F$28*10)*$B31),IF(F$27="%w/w DM",(((F$28*10)*($B$28/100))*$B31),IF(F$27="kg/t SAR",(F$28*$B31),IF(F$27="kg/t DM",((F$28*($B$28/100))*$B31),IF(F$27="mg/kg SAR",((F$28*0.001)*$B31),IF(F$27="mg/kg DM",(((F$28*0.001)*($B$28/100))*$B31),"0")))))))*1.658</f>
        <v>6.943206599999999</v>
      </c>
      <c r="G31" s="77">
        <f t="shared" ref="G31:P46" si="5">IF(G$27="%w/w SAR",((G$28*10)*$B31),IF(G$27="%w/w DM",(((G$28*10)*($B$28/100))*$B31),IF(G$27="kg/t SAR",(G$28*$B31),IF(G$27="kg/t DM",((G$28*($B$28/100))*$B31),IF(G$27="mg/kg SAR",((G$28*0.001)*$B31),IF(G$27="mg/kg DM",(((G$28*0.001)*($B$28/100))*$B31),0))))))</f>
        <v>4.0890000000000003E-2</v>
      </c>
      <c r="H31" s="77">
        <f t="shared" si="5"/>
        <v>2.82E-3</v>
      </c>
      <c r="I31" s="77">
        <f t="shared" si="5"/>
        <v>2.35E-2</v>
      </c>
      <c r="J31" s="77">
        <f t="shared" si="5"/>
        <v>2.82E-3</v>
      </c>
      <c r="K31" s="77">
        <f t="shared" si="5"/>
        <v>2.3500000000000001E-3</v>
      </c>
      <c r="L31" s="77">
        <f t="shared" si="5"/>
        <v>1.9269999999999999E-2</v>
      </c>
      <c r="M31" s="77">
        <f t="shared" si="5"/>
        <v>0.28247</v>
      </c>
      <c r="N31" s="77">
        <f t="shared" si="5"/>
        <v>0</v>
      </c>
      <c r="O31" s="77">
        <f t="shared" si="5"/>
        <v>0</v>
      </c>
      <c r="P31" s="77">
        <f t="shared" si="5"/>
        <v>0</v>
      </c>
      <c r="Q31" s="77">
        <f>(IF(Q$27="%w/w SAR",((Q$28*10)*$B31),IF(Q$27="%w/w DM",(((Q$28*10)*($B$28/100))*$B31),IF(Q$27="kg/t SAR",(Q$28*$B31),IF(Q$27="kg/t DM",((Q$28*($B$28/100))*$B31),IF(Q$27="mg/kg SAR",((Q$28*0.001)*$B31),IF(Q$27="mg/kg DM",(((Q$28*0.001)*($B$28/100))*$B31),0)))))))*2.5</f>
        <v>38.892499999999998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47</v>
      </c>
      <c r="C32" s="77">
        <f t="shared" ref="C32:C50" si="6">IF(C$27="%w/w SAR",((C$28*10)*$B32),IF(C$27="%w/w DM",(((C$28*10)*($B$28/100))*$B32),IF(C$27="kg/t SAR",(C$28*$B32),IF(C$27="kg/t DM",((C$28*($B$28/100))*$B32),IF(C$27="mg/kg SAR",((C$28*0.001)*$B32),IF(C$27="mg/kg DM",(((C$28*0.001)*($B$28/100))*$B32),0))))))</f>
        <v>235</v>
      </c>
      <c r="D32" s="77">
        <f t="shared" ref="D32:D50" si="7">(IF(D$27="%w/w SAR",((D$28*10)*$B32),IF(D$27="%w/w DM",(((D$28*10)*($B$28/100))*$B32),IF(D$27="kg/t SAR",(D$28*$B32),IF(D$27="kg/t DM",((D$28*($B$28/100))*$B32),IF(D$27="mg/kg SAR",((D$28*0.001)*$B32),IF(D$27="mg/kg DM",(((D$28*0.001)*($B$28/100))*$B32),"0")))))))*2.291</f>
        <v>45.332016999999993</v>
      </c>
      <c r="E32" s="77">
        <f t="shared" ref="E32:E50" si="8">(IF(E$27="%w/w SAR",((E$28*10)*$B32),IF(E$27="%w/w DM",(((E$28*10)*($B$28/100))*$B32),IF(E$27="kg/t SAR",(E$28*$B32),IF(E$27="kg/t DM",((E$28*($B$28/100))*$B32),IF(E$27="mg/kg SAR",((E$28*0.001)*$B32),IF(E$27="mg/kg DM",(((E$28*0.001)*($B$28/100))*$B32),"0")))))))*1.205</f>
        <v>109.248915</v>
      </c>
      <c r="F32" s="77">
        <f t="shared" ref="F32:F50" si="9">(IF(F$27="%w/w SAR",((F$28*10)*$B32),IF(F$27="%w/w DM",(((F$28*10)*($B$28/100))*$B32),IF(F$27="kg/t SAR",(F$28*$B32),IF(F$27="kg/t DM",((F$28*($B$28/100))*$B32),IF(F$27="mg/kg SAR",((F$28*0.001)*$B32),IF(F$27="mg/kg DM",(((F$28*0.001)*($B$28/100))*$B32),"0")))))))*1.658</f>
        <v>6.943206599999999</v>
      </c>
      <c r="G32" s="77">
        <f t="shared" si="5"/>
        <v>4.0890000000000003E-2</v>
      </c>
      <c r="H32" s="77">
        <f t="shared" si="5"/>
        <v>2.82E-3</v>
      </c>
      <c r="I32" s="77">
        <f t="shared" si="5"/>
        <v>2.35E-2</v>
      </c>
      <c r="J32" s="77">
        <f t="shared" si="5"/>
        <v>2.82E-3</v>
      </c>
      <c r="K32" s="77">
        <f t="shared" si="5"/>
        <v>2.3500000000000001E-3</v>
      </c>
      <c r="L32" s="77">
        <f t="shared" si="5"/>
        <v>1.9269999999999999E-2</v>
      </c>
      <c r="M32" s="77">
        <f t="shared" si="5"/>
        <v>0.28247</v>
      </c>
      <c r="N32" s="77">
        <f t="shared" si="5"/>
        <v>0</v>
      </c>
      <c r="O32" s="77">
        <f t="shared" si="5"/>
        <v>0</v>
      </c>
      <c r="P32" s="77">
        <f t="shared" si="5"/>
        <v>0</v>
      </c>
      <c r="Q32" s="77">
        <f t="shared" ref="Q32:Q50" si="10">(IF(Q$27="%w/w SAR",((Q$28*10)*$B32),IF(Q$27="%w/w DM",(((Q$28*10)*($B$28/100))*$B32),IF(Q$27="kg/t SAR",(Q$28*$B32),IF(Q$27="kg/t DM",((Q$28*($B$28/100))*$B32),IF(Q$27="mg/kg SAR",((Q$28*0.001)*$B32),IF(Q$27="mg/kg DM",(((Q$28*0.001)*($B$28/100))*$B32),0)))))))*2.5</f>
        <v>38.892499999999998</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47</v>
      </c>
      <c r="C33" s="77">
        <f t="shared" si="6"/>
        <v>235</v>
      </c>
      <c r="D33" s="77">
        <f t="shared" si="7"/>
        <v>45.332016999999993</v>
      </c>
      <c r="E33" s="77">
        <f t="shared" si="8"/>
        <v>109.248915</v>
      </c>
      <c r="F33" s="77">
        <f t="shared" si="9"/>
        <v>6.943206599999999</v>
      </c>
      <c r="G33" s="77">
        <f t="shared" si="5"/>
        <v>4.0890000000000003E-2</v>
      </c>
      <c r="H33" s="77">
        <f t="shared" si="5"/>
        <v>2.82E-3</v>
      </c>
      <c r="I33" s="77">
        <f t="shared" si="5"/>
        <v>2.35E-2</v>
      </c>
      <c r="J33" s="77">
        <f t="shared" si="5"/>
        <v>2.82E-3</v>
      </c>
      <c r="K33" s="77">
        <f t="shared" si="5"/>
        <v>2.3500000000000001E-3</v>
      </c>
      <c r="L33" s="77">
        <f t="shared" si="5"/>
        <v>1.9269999999999999E-2</v>
      </c>
      <c r="M33" s="77">
        <f t="shared" si="5"/>
        <v>0.28247</v>
      </c>
      <c r="N33" s="77">
        <f t="shared" si="5"/>
        <v>0</v>
      </c>
      <c r="O33" s="77">
        <f t="shared" si="5"/>
        <v>0</v>
      </c>
      <c r="P33" s="77">
        <f t="shared" si="5"/>
        <v>0</v>
      </c>
      <c r="Q33" s="77">
        <f t="shared" si="10"/>
        <v>38.892499999999998</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47</v>
      </c>
      <c r="C34" s="77">
        <f t="shared" si="6"/>
        <v>235</v>
      </c>
      <c r="D34" s="77">
        <f t="shared" si="7"/>
        <v>45.332016999999993</v>
      </c>
      <c r="E34" s="77">
        <f t="shared" si="8"/>
        <v>109.248915</v>
      </c>
      <c r="F34" s="77">
        <f t="shared" si="9"/>
        <v>6.943206599999999</v>
      </c>
      <c r="G34" s="77">
        <f t="shared" si="5"/>
        <v>4.0890000000000003E-2</v>
      </c>
      <c r="H34" s="77">
        <f t="shared" si="5"/>
        <v>2.82E-3</v>
      </c>
      <c r="I34" s="77">
        <f t="shared" si="5"/>
        <v>2.35E-2</v>
      </c>
      <c r="J34" s="77">
        <f t="shared" si="5"/>
        <v>2.82E-3</v>
      </c>
      <c r="K34" s="77">
        <f t="shared" si="5"/>
        <v>2.3500000000000001E-3</v>
      </c>
      <c r="L34" s="77">
        <f t="shared" si="5"/>
        <v>1.9269999999999999E-2</v>
      </c>
      <c r="M34" s="77">
        <f t="shared" si="5"/>
        <v>0.28247</v>
      </c>
      <c r="N34" s="77">
        <f t="shared" si="5"/>
        <v>0</v>
      </c>
      <c r="O34" s="77">
        <f t="shared" si="5"/>
        <v>0</v>
      </c>
      <c r="P34" s="77">
        <f t="shared" si="5"/>
        <v>0</v>
      </c>
      <c r="Q34" s="77">
        <f t="shared" si="10"/>
        <v>38.892499999999998</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47</v>
      </c>
      <c r="C35" s="77">
        <f t="shared" si="6"/>
        <v>235</v>
      </c>
      <c r="D35" s="77">
        <f t="shared" si="7"/>
        <v>45.332016999999993</v>
      </c>
      <c r="E35" s="77">
        <f t="shared" si="8"/>
        <v>109.248915</v>
      </c>
      <c r="F35" s="77">
        <f t="shared" si="9"/>
        <v>6.943206599999999</v>
      </c>
      <c r="G35" s="77">
        <f t="shared" si="5"/>
        <v>4.0890000000000003E-2</v>
      </c>
      <c r="H35" s="77">
        <f t="shared" si="5"/>
        <v>2.82E-3</v>
      </c>
      <c r="I35" s="77">
        <f t="shared" si="5"/>
        <v>2.35E-2</v>
      </c>
      <c r="J35" s="77">
        <f t="shared" si="5"/>
        <v>2.82E-3</v>
      </c>
      <c r="K35" s="77">
        <f t="shared" si="5"/>
        <v>2.3500000000000001E-3</v>
      </c>
      <c r="L35" s="77">
        <f t="shared" si="5"/>
        <v>1.9269999999999999E-2</v>
      </c>
      <c r="M35" s="77">
        <f t="shared" si="5"/>
        <v>0.28247</v>
      </c>
      <c r="N35" s="77">
        <f t="shared" si="5"/>
        <v>0</v>
      </c>
      <c r="O35" s="77">
        <f t="shared" si="5"/>
        <v>0</v>
      </c>
      <c r="P35" s="77">
        <f t="shared" si="5"/>
        <v>0</v>
      </c>
      <c r="Q35" s="77">
        <f t="shared" si="10"/>
        <v>38.892499999999998</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47</v>
      </c>
      <c r="C36" s="77">
        <f t="shared" si="6"/>
        <v>235</v>
      </c>
      <c r="D36" s="77">
        <f t="shared" si="7"/>
        <v>45.332016999999993</v>
      </c>
      <c r="E36" s="77">
        <f t="shared" si="8"/>
        <v>109.248915</v>
      </c>
      <c r="F36" s="77">
        <f t="shared" si="9"/>
        <v>6.943206599999999</v>
      </c>
      <c r="G36" s="77">
        <f t="shared" si="5"/>
        <v>4.0890000000000003E-2</v>
      </c>
      <c r="H36" s="77">
        <f t="shared" si="5"/>
        <v>2.82E-3</v>
      </c>
      <c r="I36" s="77">
        <f t="shared" si="5"/>
        <v>2.35E-2</v>
      </c>
      <c r="J36" s="77">
        <f t="shared" si="5"/>
        <v>2.82E-3</v>
      </c>
      <c r="K36" s="77">
        <f t="shared" si="5"/>
        <v>2.3500000000000001E-3</v>
      </c>
      <c r="L36" s="77">
        <f t="shared" si="5"/>
        <v>1.9269999999999999E-2</v>
      </c>
      <c r="M36" s="77">
        <f t="shared" si="5"/>
        <v>0.28247</v>
      </c>
      <c r="N36" s="77">
        <f t="shared" si="5"/>
        <v>0</v>
      </c>
      <c r="O36" s="77">
        <f t="shared" si="5"/>
        <v>0</v>
      </c>
      <c r="P36" s="77">
        <f t="shared" si="5"/>
        <v>0</v>
      </c>
      <c r="Q36" s="77">
        <f t="shared" si="10"/>
        <v>38.892499999999998</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47</v>
      </c>
      <c r="C37" s="77">
        <f t="shared" si="6"/>
        <v>235</v>
      </c>
      <c r="D37" s="77">
        <f t="shared" si="7"/>
        <v>45.332016999999993</v>
      </c>
      <c r="E37" s="77">
        <f t="shared" si="8"/>
        <v>109.248915</v>
      </c>
      <c r="F37" s="77">
        <f t="shared" si="9"/>
        <v>6.943206599999999</v>
      </c>
      <c r="G37" s="77">
        <f t="shared" si="5"/>
        <v>4.0890000000000003E-2</v>
      </c>
      <c r="H37" s="77">
        <f t="shared" si="5"/>
        <v>2.82E-3</v>
      </c>
      <c r="I37" s="77">
        <f t="shared" si="5"/>
        <v>2.35E-2</v>
      </c>
      <c r="J37" s="77">
        <f t="shared" si="5"/>
        <v>2.82E-3</v>
      </c>
      <c r="K37" s="77">
        <f t="shared" si="5"/>
        <v>2.3500000000000001E-3</v>
      </c>
      <c r="L37" s="77">
        <f t="shared" si="5"/>
        <v>1.9269999999999999E-2</v>
      </c>
      <c r="M37" s="77">
        <f t="shared" si="5"/>
        <v>0.28247</v>
      </c>
      <c r="N37" s="77">
        <f t="shared" si="5"/>
        <v>0</v>
      </c>
      <c r="O37" s="77">
        <f t="shared" si="5"/>
        <v>0</v>
      </c>
      <c r="P37" s="77">
        <f t="shared" si="5"/>
        <v>0</v>
      </c>
      <c r="Q37" s="77">
        <f t="shared" si="10"/>
        <v>38.892499999999998</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47</v>
      </c>
      <c r="C38" s="77">
        <f t="shared" si="6"/>
        <v>235</v>
      </c>
      <c r="D38" s="77">
        <f t="shared" si="7"/>
        <v>45.332016999999993</v>
      </c>
      <c r="E38" s="77">
        <f t="shared" si="8"/>
        <v>109.248915</v>
      </c>
      <c r="F38" s="77">
        <f t="shared" si="9"/>
        <v>6.943206599999999</v>
      </c>
      <c r="G38" s="77">
        <f t="shared" si="5"/>
        <v>4.0890000000000003E-2</v>
      </c>
      <c r="H38" s="77">
        <f t="shared" si="5"/>
        <v>2.82E-3</v>
      </c>
      <c r="I38" s="77">
        <f t="shared" si="5"/>
        <v>2.35E-2</v>
      </c>
      <c r="J38" s="77">
        <f t="shared" si="5"/>
        <v>2.82E-3</v>
      </c>
      <c r="K38" s="77">
        <f t="shared" si="5"/>
        <v>2.3500000000000001E-3</v>
      </c>
      <c r="L38" s="77">
        <f t="shared" si="5"/>
        <v>1.9269999999999999E-2</v>
      </c>
      <c r="M38" s="77">
        <f t="shared" si="5"/>
        <v>0.28247</v>
      </c>
      <c r="N38" s="77">
        <f t="shared" si="5"/>
        <v>0</v>
      </c>
      <c r="O38" s="77">
        <f t="shared" si="5"/>
        <v>0</v>
      </c>
      <c r="P38" s="77">
        <f t="shared" si="5"/>
        <v>0</v>
      </c>
      <c r="Q38" s="77">
        <f t="shared" si="10"/>
        <v>38.892499999999998</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47</v>
      </c>
      <c r="C39" s="77">
        <f t="shared" si="6"/>
        <v>235</v>
      </c>
      <c r="D39" s="77">
        <f t="shared" si="7"/>
        <v>45.332016999999993</v>
      </c>
      <c r="E39" s="77">
        <f t="shared" si="8"/>
        <v>109.248915</v>
      </c>
      <c r="F39" s="77">
        <f t="shared" si="9"/>
        <v>6.943206599999999</v>
      </c>
      <c r="G39" s="77">
        <f t="shared" si="5"/>
        <v>4.0890000000000003E-2</v>
      </c>
      <c r="H39" s="77">
        <f t="shared" si="5"/>
        <v>2.82E-3</v>
      </c>
      <c r="I39" s="77">
        <f t="shared" si="5"/>
        <v>2.35E-2</v>
      </c>
      <c r="J39" s="77">
        <f t="shared" si="5"/>
        <v>2.82E-3</v>
      </c>
      <c r="K39" s="77">
        <f t="shared" si="5"/>
        <v>2.3500000000000001E-3</v>
      </c>
      <c r="L39" s="77">
        <f t="shared" si="5"/>
        <v>1.9269999999999999E-2</v>
      </c>
      <c r="M39" s="77">
        <f t="shared" si="5"/>
        <v>0.28247</v>
      </c>
      <c r="N39" s="77">
        <f t="shared" si="5"/>
        <v>0</v>
      </c>
      <c r="O39" s="77">
        <f t="shared" si="5"/>
        <v>0</v>
      </c>
      <c r="P39" s="77">
        <f t="shared" si="5"/>
        <v>0</v>
      </c>
      <c r="Q39" s="77">
        <f t="shared" si="10"/>
        <v>38.892499999999998</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47</v>
      </c>
      <c r="C40" s="77">
        <f t="shared" si="6"/>
        <v>235</v>
      </c>
      <c r="D40" s="77">
        <f t="shared" si="7"/>
        <v>45.332016999999993</v>
      </c>
      <c r="E40" s="77">
        <f t="shared" si="8"/>
        <v>109.248915</v>
      </c>
      <c r="F40" s="77">
        <f t="shared" si="9"/>
        <v>6.943206599999999</v>
      </c>
      <c r="G40" s="77">
        <f t="shared" si="5"/>
        <v>4.0890000000000003E-2</v>
      </c>
      <c r="H40" s="77">
        <f t="shared" si="5"/>
        <v>2.82E-3</v>
      </c>
      <c r="I40" s="77">
        <f t="shared" si="5"/>
        <v>2.35E-2</v>
      </c>
      <c r="J40" s="77">
        <f t="shared" si="5"/>
        <v>2.82E-3</v>
      </c>
      <c r="K40" s="77">
        <f t="shared" si="5"/>
        <v>2.3500000000000001E-3</v>
      </c>
      <c r="L40" s="77">
        <f t="shared" si="5"/>
        <v>1.9269999999999999E-2</v>
      </c>
      <c r="M40" s="77">
        <f t="shared" si="5"/>
        <v>0.28247</v>
      </c>
      <c r="N40" s="77">
        <f t="shared" si="5"/>
        <v>0</v>
      </c>
      <c r="O40" s="77">
        <f t="shared" si="5"/>
        <v>0</v>
      </c>
      <c r="P40" s="77">
        <f t="shared" si="5"/>
        <v>0</v>
      </c>
      <c r="Q40" s="77">
        <f t="shared" si="10"/>
        <v>38.892499999999998</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47</v>
      </c>
      <c r="C41" s="77">
        <f t="shared" si="6"/>
        <v>235</v>
      </c>
      <c r="D41" s="77">
        <f t="shared" si="7"/>
        <v>45.332016999999993</v>
      </c>
      <c r="E41" s="77">
        <f t="shared" si="8"/>
        <v>109.248915</v>
      </c>
      <c r="F41" s="77">
        <f t="shared" si="9"/>
        <v>6.943206599999999</v>
      </c>
      <c r="G41" s="77">
        <f t="shared" si="5"/>
        <v>4.0890000000000003E-2</v>
      </c>
      <c r="H41" s="77">
        <f t="shared" si="5"/>
        <v>2.82E-3</v>
      </c>
      <c r="I41" s="77">
        <f t="shared" si="5"/>
        <v>2.35E-2</v>
      </c>
      <c r="J41" s="77">
        <f t="shared" si="5"/>
        <v>2.82E-3</v>
      </c>
      <c r="K41" s="77">
        <f t="shared" si="5"/>
        <v>2.3500000000000001E-3</v>
      </c>
      <c r="L41" s="77">
        <f t="shared" si="5"/>
        <v>1.9269999999999999E-2</v>
      </c>
      <c r="M41" s="77">
        <f t="shared" si="5"/>
        <v>0.28247</v>
      </c>
      <c r="N41" s="77">
        <f t="shared" si="5"/>
        <v>0</v>
      </c>
      <c r="O41" s="77">
        <f t="shared" si="5"/>
        <v>0</v>
      </c>
      <c r="P41" s="77">
        <f t="shared" si="5"/>
        <v>0</v>
      </c>
      <c r="Q41" s="77">
        <f t="shared" si="10"/>
        <v>38.892499999999998</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5.9</v>
      </c>
      <c r="J60" s="76">
        <f t="shared" si="14"/>
        <v>6.5</v>
      </c>
      <c r="K60" s="76">
        <f t="shared" si="14"/>
        <v>6.4</v>
      </c>
      <c r="L60" s="76">
        <f t="shared" si="14"/>
        <v>6.6</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47</v>
      </c>
      <c r="C62" s="77">
        <f>B32</f>
        <v>47</v>
      </c>
      <c r="D62" s="77">
        <f>B33</f>
        <v>47</v>
      </c>
      <c r="E62" s="77">
        <f>B34</f>
        <v>47</v>
      </c>
      <c r="F62" s="77">
        <f>B35</f>
        <v>47</v>
      </c>
      <c r="G62" s="77">
        <f>B36</f>
        <v>47</v>
      </c>
      <c r="H62" s="77">
        <f>B37</f>
        <v>47</v>
      </c>
      <c r="I62" s="77">
        <f>B38</f>
        <v>47</v>
      </c>
      <c r="J62" s="77">
        <f>B39</f>
        <v>47</v>
      </c>
      <c r="K62" s="77">
        <f>B40</f>
        <v>47</v>
      </c>
      <c r="L62" s="77">
        <f>B41</f>
        <v>47</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-1.7999999999999989</v>
      </c>
      <c r="K64" s="77">
        <f t="shared" si="17"/>
        <v>-1.2000000000000011</v>
      </c>
      <c r="L64" s="77">
        <f t="shared" si="17"/>
        <v>-2.3999999999999968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1.7999999999999989</v>
      </c>
      <c r="K65" s="77">
        <f t="shared" si="18"/>
        <v>1.2000000000000011</v>
      </c>
      <c r="L65" s="77">
        <f t="shared" si="18"/>
        <v>2.3999999999999968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'Court farm '!C1:D1</f>
        <v xml:space="preserve">PAN-016983 </v>
      </c>
      <c r="D1" s="141"/>
      <c r="E1" s="93" t="s">
        <v>45</v>
      </c>
      <c r="F1" s="39" t="str">
        <f>'Court farm '!F1</f>
        <v>47.2ha</v>
      </c>
      <c r="G1" s="123" t="s">
        <v>43</v>
      </c>
      <c r="H1" s="124"/>
      <c r="I1" s="118">
        <v>6.6</v>
      </c>
      <c r="J1" s="127" t="s">
        <v>153</v>
      </c>
      <c r="K1" s="127"/>
      <c r="L1" s="97">
        <v>244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'Court farm '!C2:D2</f>
        <v>EPR/GP3792SK</v>
      </c>
      <c r="D2" s="143"/>
      <c r="E2" s="93" t="s">
        <v>109</v>
      </c>
      <c r="F2" s="96">
        <v>190902</v>
      </c>
      <c r="G2" s="125" t="s">
        <v>110</v>
      </c>
      <c r="H2" s="126"/>
      <c r="I2" s="118"/>
      <c r="J2" s="127" t="s">
        <v>158</v>
      </c>
      <c r="K2" s="127"/>
      <c r="L2" s="97">
        <v>0.86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'Court farm '!C3:D3</f>
        <v xml:space="preserve">Byproduct </v>
      </c>
      <c r="D3" s="143"/>
      <c r="E3" s="93" t="s">
        <v>108</v>
      </c>
      <c r="F3" s="31" t="s">
        <v>78</v>
      </c>
      <c r="G3" s="127" t="s">
        <v>159</v>
      </c>
      <c r="H3" s="127"/>
      <c r="I3" s="118"/>
      <c r="J3" s="123" t="s">
        <v>154</v>
      </c>
      <c r="K3" s="124"/>
      <c r="L3" s="97">
        <f>(L1/(L2*10000))*100</f>
        <v>2.8372093023255816</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'Court farm '!C4:D4</f>
        <v>Park Farm,Malthouse Lane, Caerleon, NP18 3PB</v>
      </c>
      <c r="D4" s="141"/>
      <c r="E4" s="94" t="s">
        <v>1</v>
      </c>
      <c r="F4" s="96" t="s">
        <v>165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'Court farm '!C5:D5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'Court farm '!C8</f>
        <v>1</v>
      </c>
      <c r="D8" s="60">
        <f>'Court farm '!D8</f>
        <v>2</v>
      </c>
      <c r="E8" s="60">
        <f>'Court farm '!E8</f>
        <v>3</v>
      </c>
      <c r="F8" s="60">
        <f>'Court farm '!F8</f>
        <v>4</v>
      </c>
      <c r="G8" s="60">
        <f>'Court farm '!G8</f>
        <v>5</v>
      </c>
      <c r="H8" s="60">
        <f>'Court farm '!H8</f>
        <v>6</v>
      </c>
      <c r="I8" s="60">
        <f>'Court farm '!I8</f>
        <v>7</v>
      </c>
      <c r="J8" s="60">
        <f>'Court farm '!J8</f>
        <v>8</v>
      </c>
      <c r="K8" s="60">
        <f>'Court farm '!K8</f>
        <v>9</v>
      </c>
      <c r="L8" s="60">
        <f>'Court farm '!L8</f>
        <v>10</v>
      </c>
      <c r="M8" s="60">
        <f>'Court farm '!M8</f>
        <v>11</v>
      </c>
      <c r="N8" s="60">
        <f>'Court farm '!N8</f>
        <v>0</v>
      </c>
      <c r="O8" s="60">
        <f>'Court farm '!O8</f>
        <v>0</v>
      </c>
      <c r="P8" s="60">
        <f>'Court farm '!P8</f>
        <v>0</v>
      </c>
      <c r="Q8" s="60">
        <f>'Court farm '!Q8</f>
        <v>0</v>
      </c>
      <c r="R8" s="60">
        <f>'Court farm '!R8</f>
        <v>0</v>
      </c>
      <c r="S8" s="60">
        <f>'Court farm '!S8</f>
        <v>0</v>
      </c>
      <c r="T8" s="60">
        <f>'Court farm '!T8</f>
        <v>0</v>
      </c>
      <c r="U8" s="60">
        <f>'Court farm '!U8</f>
        <v>0</v>
      </c>
      <c r="V8" s="60">
        <f>'Court farm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'Court farm '!C9</f>
        <v>Moderate</v>
      </c>
      <c r="D9" s="60" t="str">
        <f>'Court farm '!D9</f>
        <v>Moderate</v>
      </c>
      <c r="E9" s="60" t="str">
        <f>'Court farm '!E9</f>
        <v>Moderate</v>
      </c>
      <c r="F9" s="60" t="str">
        <f>'Court farm '!F9</f>
        <v>Moderate</v>
      </c>
      <c r="G9" s="60" t="str">
        <f>'Court farm '!G9</f>
        <v>Moderate</v>
      </c>
      <c r="H9" s="60" t="str">
        <f>'Court farm '!H9</f>
        <v>Moderate</v>
      </c>
      <c r="I9" s="60" t="str">
        <f>'Court farm '!I9</f>
        <v>Moderate</v>
      </c>
      <c r="J9" s="60" t="str">
        <f>'Court farm '!J9</f>
        <v>Moderate</v>
      </c>
      <c r="K9" s="60" t="str">
        <f>'Court farm '!K9</f>
        <v>Moderate</v>
      </c>
      <c r="L9" s="60" t="str">
        <f>'Court farm '!L9</f>
        <v>Moderate</v>
      </c>
      <c r="M9" s="60" t="str">
        <f>'Court farm '!M9</f>
        <v>Moderate</v>
      </c>
      <c r="N9" s="60">
        <f>'Court farm '!N9</f>
        <v>0</v>
      </c>
      <c r="O9" s="60">
        <f>'Court farm '!O9</f>
        <v>0</v>
      </c>
      <c r="P9" s="60">
        <f>'Court farm '!P9</f>
        <v>0</v>
      </c>
      <c r="Q9" s="60">
        <f>'Court farm '!Q9</f>
        <v>0</v>
      </c>
      <c r="R9" s="60">
        <f>'Court farm '!R9</f>
        <v>0</v>
      </c>
      <c r="S9" s="60">
        <f>'Court farm '!S9</f>
        <v>0</v>
      </c>
      <c r="T9" s="60">
        <f>'Court farm '!T9</f>
        <v>0</v>
      </c>
      <c r="U9" s="60">
        <f>'Court farm '!U9</f>
        <v>0</v>
      </c>
      <c r="V9" s="60">
        <f>'Court farm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'Court farm '!C10</f>
        <v>6.1</v>
      </c>
      <c r="D10" s="60">
        <f>'Court farm '!D10</f>
        <v>6</v>
      </c>
      <c r="E10" s="60">
        <f>'Court farm '!E10</f>
        <v>5.9</v>
      </c>
      <c r="F10" s="60">
        <f>'Court farm '!F10</f>
        <v>5.8</v>
      </c>
      <c r="G10" s="60">
        <f>'Court farm '!G10</f>
        <v>5.9</v>
      </c>
      <c r="H10" s="60">
        <f>'Court farm '!H10</f>
        <v>5.9</v>
      </c>
      <c r="I10" s="60">
        <f>'Court farm '!I10</f>
        <v>5.9</v>
      </c>
      <c r="J10" s="60">
        <f>'Court farm '!J10</f>
        <v>5.9</v>
      </c>
      <c r="K10" s="60">
        <f>'Court farm '!K10</f>
        <v>6.5</v>
      </c>
      <c r="L10" s="60">
        <f>'Court farm '!L10</f>
        <v>6.4</v>
      </c>
      <c r="M10" s="60">
        <f>'Court farm '!M10</f>
        <v>6.6</v>
      </c>
      <c r="N10" s="60">
        <f>'Court farm '!N10</f>
        <v>0</v>
      </c>
      <c r="O10" s="60">
        <f>'Court farm '!O10</f>
        <v>0</v>
      </c>
      <c r="P10" s="60">
        <f>'Court farm '!P10</f>
        <v>0</v>
      </c>
      <c r="Q10" s="60">
        <f>'Court farm '!Q10</f>
        <v>0</v>
      </c>
      <c r="R10" s="60">
        <f>'Court farm '!R10</f>
        <v>0</v>
      </c>
      <c r="S10" s="60">
        <f>'Court farm '!S10</f>
        <v>0</v>
      </c>
      <c r="T10" s="60">
        <f>'Court farm '!T10</f>
        <v>0</v>
      </c>
      <c r="U10" s="60">
        <f>'Court farm '!U10</f>
        <v>0</v>
      </c>
      <c r="V10" s="60">
        <f>'Court farm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'Court farm '!C11</f>
        <v>2</v>
      </c>
      <c r="D11" s="60">
        <f>'Court farm '!D11</f>
        <v>1</v>
      </c>
      <c r="E11" s="60">
        <f>'Court farm '!E11</f>
        <v>2</v>
      </c>
      <c r="F11" s="60">
        <f>'Court farm '!F11</f>
        <v>1</v>
      </c>
      <c r="G11" s="60">
        <f>'Court farm '!G11</f>
        <v>1</v>
      </c>
      <c r="H11" s="60">
        <f>'Court farm '!H11</f>
        <v>1</v>
      </c>
      <c r="I11" s="60">
        <f>'Court farm '!I11</f>
        <v>1</v>
      </c>
      <c r="J11" s="60">
        <f>'Court farm '!J11</f>
        <v>1</v>
      </c>
      <c r="K11" s="60">
        <f>'Court farm '!K11</f>
        <v>0</v>
      </c>
      <c r="L11" s="60">
        <f>'Court farm '!L11</f>
        <v>0</v>
      </c>
      <c r="M11" s="60">
        <f>'Court farm '!M11</f>
        <v>0</v>
      </c>
      <c r="N11" s="60">
        <f>'Court farm '!N11</f>
        <v>0</v>
      </c>
      <c r="O11" s="60">
        <f>'Court farm '!O11</f>
        <v>0</v>
      </c>
      <c r="P11" s="60">
        <f>'Court farm '!P11</f>
        <v>0</v>
      </c>
      <c r="Q11" s="60">
        <f>'Court farm '!Q11</f>
        <v>0</v>
      </c>
      <c r="R11" s="60">
        <f>'Court farm '!R11</f>
        <v>0</v>
      </c>
      <c r="S11" s="60">
        <f>'Court farm '!S11</f>
        <v>0</v>
      </c>
      <c r="T11" s="60">
        <f>'Court farm '!T11</f>
        <v>0</v>
      </c>
      <c r="U11" s="60">
        <f>'Court farm '!U11</f>
        <v>0</v>
      </c>
      <c r="V11" s="60">
        <f>'Court farm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'Court farm '!C12</f>
        <v>2</v>
      </c>
      <c r="D12" s="60">
        <f>'Court farm '!D12</f>
        <v>2</v>
      </c>
      <c r="E12" s="60">
        <f>'Court farm '!E12</f>
        <v>2</v>
      </c>
      <c r="F12" s="60">
        <f>'Court farm '!F12</f>
        <v>2</v>
      </c>
      <c r="G12" s="60">
        <f>'Court farm '!G12</f>
        <v>2</v>
      </c>
      <c r="H12" s="60">
        <f>'Court farm '!H12</f>
        <v>2</v>
      </c>
      <c r="I12" s="60">
        <f>'Court farm '!I12</f>
        <v>2</v>
      </c>
      <c r="J12" s="60">
        <f>'Court farm '!J12</f>
        <v>2</v>
      </c>
      <c r="K12" s="60">
        <f>'Court farm '!K12</f>
        <v>0</v>
      </c>
      <c r="L12" s="60">
        <f>'Court farm '!L12</f>
        <v>0</v>
      </c>
      <c r="M12" s="60">
        <f>'Court farm '!M12</f>
        <v>0</v>
      </c>
      <c r="N12" s="60">
        <f>'Court farm '!N12</f>
        <v>0</v>
      </c>
      <c r="O12" s="60">
        <f>'Court farm '!O12</f>
        <v>0</v>
      </c>
      <c r="P12" s="60">
        <f>'Court farm '!P12</f>
        <v>0</v>
      </c>
      <c r="Q12" s="60">
        <f>'Court farm '!Q12</f>
        <v>0</v>
      </c>
      <c r="R12" s="60">
        <f>'Court farm '!R12</f>
        <v>0</v>
      </c>
      <c r="S12" s="60">
        <f>'Court farm '!S12</f>
        <v>0</v>
      </c>
      <c r="T12" s="60">
        <f>'Court farm '!T12</f>
        <v>0</v>
      </c>
      <c r="U12" s="60">
        <f>'Court farm '!U12</f>
        <v>0</v>
      </c>
      <c r="V12" s="60">
        <f>'Court farm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'Court farm '!C13</f>
        <v>3</v>
      </c>
      <c r="D13" s="60">
        <f>'Court farm '!D13</f>
        <v>3</v>
      </c>
      <c r="E13" s="60">
        <f>'Court farm '!E13</f>
        <v>3</v>
      </c>
      <c r="F13" s="60">
        <f>'Court farm '!F13</f>
        <v>3</v>
      </c>
      <c r="G13" s="60">
        <f>'Court farm '!G13</f>
        <v>3</v>
      </c>
      <c r="H13" s="60">
        <f>'Court farm '!H13</f>
        <v>3</v>
      </c>
      <c r="I13" s="60">
        <f>'Court farm '!I13</f>
        <v>3</v>
      </c>
      <c r="J13" s="60">
        <f>'Court farm '!J13</f>
        <v>3</v>
      </c>
      <c r="K13" s="60">
        <f>'Court farm '!K13</f>
        <v>3</v>
      </c>
      <c r="L13" s="60">
        <f>'Court farm '!L13</f>
        <v>3</v>
      </c>
      <c r="M13" s="60">
        <f>'Court farm '!M13</f>
        <v>3</v>
      </c>
      <c r="N13" s="60">
        <f>'Court farm '!N13</f>
        <v>0</v>
      </c>
      <c r="O13" s="60">
        <f>'Court farm '!O13</f>
        <v>0</v>
      </c>
      <c r="P13" s="60">
        <f>'Court farm '!P13</f>
        <v>0</v>
      </c>
      <c r="Q13" s="60">
        <f>'Court farm '!Q13</f>
        <v>0</v>
      </c>
      <c r="R13" s="60">
        <f>'Court farm '!R13</f>
        <v>0</v>
      </c>
      <c r="S13" s="60">
        <f>'Court farm '!S13</f>
        <v>0</v>
      </c>
      <c r="T13" s="60">
        <f>'Court farm '!T13</f>
        <v>0</v>
      </c>
      <c r="U13" s="60">
        <f>'Court farm '!U13</f>
        <v>0</v>
      </c>
      <c r="V13" s="60">
        <f>'Court farm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'Court farm '!C14</f>
        <v xml:space="preserve">Grass Silage (25% DM) </v>
      </c>
      <c r="D14" s="102" t="str">
        <f>'Court farm '!D14</f>
        <v xml:space="preserve">Grass Silage (25% DM) </v>
      </c>
      <c r="E14" s="102" t="str">
        <f>'Court farm '!E14</f>
        <v xml:space="preserve">Grass Silage (25% DM) </v>
      </c>
      <c r="F14" s="102" t="str">
        <f>'Court farm '!F14</f>
        <v xml:space="preserve">Grass Silage (25% DM) </v>
      </c>
      <c r="G14" s="102" t="str">
        <f>'Court farm '!G14</f>
        <v xml:space="preserve">Grass Silage (25% DM) </v>
      </c>
      <c r="H14" s="102" t="str">
        <f>'Court farm '!H14</f>
        <v xml:space="preserve">Grass Silage (25% DM) </v>
      </c>
      <c r="I14" s="102" t="str">
        <f>'Court farm '!I14</f>
        <v xml:space="preserve">Grass Silage (25% DM) </v>
      </c>
      <c r="J14" s="102" t="str">
        <f>'Court farm '!J14</f>
        <v xml:space="preserve">Grass Silage (25% DM) </v>
      </c>
      <c r="K14" s="102" t="str">
        <f>'Court farm '!K14</f>
        <v xml:space="preserve">Grass Silage (25% DM) </v>
      </c>
      <c r="L14" s="102" t="str">
        <f>'Court farm '!L14</f>
        <v xml:space="preserve">Grass Silage (25% DM) </v>
      </c>
      <c r="M14" s="102" t="str">
        <f>'Court farm '!M14</f>
        <v xml:space="preserve">Grass Silage (25% DM) </v>
      </c>
      <c r="N14" s="102">
        <f>'Court farm '!N14</f>
        <v>0</v>
      </c>
      <c r="O14" s="102">
        <f>'Court farm '!O14</f>
        <v>0</v>
      </c>
      <c r="P14" s="102">
        <f>'Court farm '!P14</f>
        <v>0</v>
      </c>
      <c r="Q14" s="102">
        <f>'Court farm '!Q14</f>
        <v>0</v>
      </c>
      <c r="R14" s="102">
        <f>'Court farm '!R14</f>
        <v>0</v>
      </c>
      <c r="S14" s="102">
        <f>'Court farm '!S14</f>
        <v>0</v>
      </c>
      <c r="T14" s="102">
        <f>'Court farm '!T14</f>
        <v>0</v>
      </c>
      <c r="U14" s="102">
        <f>'Court farm '!U14</f>
        <v>0</v>
      </c>
      <c r="V14" s="102">
        <f>'Court farm '!V14</f>
        <v>0</v>
      </c>
      <c r="AD14" s="30" t="s">
        <v>138</v>
      </c>
      <c r="AE14" s="30">
        <v>6</v>
      </c>
      <c r="AI14" s="53" t="s">
        <v>119</v>
      </c>
      <c r="AJ14" s="54">
        <v>0.8</v>
      </c>
      <c r="AK14" s="55">
        <v>1.7</v>
      </c>
      <c r="AL14" s="11">
        <v>12</v>
      </c>
      <c r="AM14" s="11">
        <v>6.7</v>
      </c>
      <c r="AN14" s="11" t="s">
        <v>135</v>
      </c>
    </row>
    <row r="15" spans="1:41" ht="13" x14ac:dyDescent="0.25">
      <c r="A15" s="135" t="s">
        <v>9</v>
      </c>
      <c r="B15" s="135"/>
      <c r="C15" s="60">
        <f>'Court farm '!C15</f>
        <v>47</v>
      </c>
      <c r="D15" s="60">
        <f>'Court farm '!D15</f>
        <v>47</v>
      </c>
      <c r="E15" s="60">
        <f>'Court farm '!E15</f>
        <v>47</v>
      </c>
      <c r="F15" s="60">
        <f>'Court farm '!F15</f>
        <v>47</v>
      </c>
      <c r="G15" s="60">
        <f>'Court farm '!G15</f>
        <v>47</v>
      </c>
      <c r="H15" s="60">
        <f>'Court farm '!H15</f>
        <v>47</v>
      </c>
      <c r="I15" s="60">
        <f>'Court farm '!I15</f>
        <v>47</v>
      </c>
      <c r="J15" s="60">
        <f>'Court farm '!J15</f>
        <v>47</v>
      </c>
      <c r="K15" s="60">
        <f>'Court farm '!K15</f>
        <v>47</v>
      </c>
      <c r="L15" s="60">
        <f>'Court farm '!L15</f>
        <v>47</v>
      </c>
      <c r="M15" s="60">
        <f>'Court farm '!M15</f>
        <v>47</v>
      </c>
      <c r="N15" s="60">
        <f>'Court farm '!N15</f>
        <v>0</v>
      </c>
      <c r="O15" s="60">
        <f>'Court farm '!O15</f>
        <v>0</v>
      </c>
      <c r="P15" s="60">
        <f>'Court farm '!P15</f>
        <v>0</v>
      </c>
      <c r="Q15" s="60">
        <f>'Court farm '!Q15</f>
        <v>0</v>
      </c>
      <c r="R15" s="60">
        <f>'Court farm '!R15</f>
        <v>0</v>
      </c>
      <c r="S15" s="60">
        <f>'Court farm '!S15</f>
        <v>0</v>
      </c>
      <c r="T15" s="60">
        <f>'Court farm '!T15</f>
        <v>0</v>
      </c>
      <c r="U15" s="60">
        <f>'Court farm '!U15</f>
        <v>0</v>
      </c>
      <c r="V15" s="60">
        <f>'Court farm '!V15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'Court farm '!C16</f>
        <v>Medium/Clay</v>
      </c>
      <c r="D16" s="103" t="str">
        <f>'Court farm '!D16</f>
        <v>Medium/Clay</v>
      </c>
      <c r="E16" s="103" t="str">
        <f>'Court farm '!E16</f>
        <v>Medium/Clay</v>
      </c>
      <c r="F16" s="103" t="str">
        <f>'Court farm '!F16</f>
        <v>Medium/Clay</v>
      </c>
      <c r="G16" s="103" t="str">
        <f>'Court farm '!G16</f>
        <v>Medium/Clay</v>
      </c>
      <c r="H16" s="103" t="str">
        <f>'Court farm '!H16</f>
        <v>Medium/Clay</v>
      </c>
      <c r="I16" s="103" t="str">
        <f>'Court farm '!I16</f>
        <v>Medium/Clay</v>
      </c>
      <c r="J16" s="103" t="str">
        <f>'Court farm '!J16</f>
        <v>Medium/Clay</v>
      </c>
      <c r="K16" s="103" t="str">
        <f>'Court farm '!K16</f>
        <v>Medium/Clay</v>
      </c>
      <c r="L16" s="103" t="str">
        <f>'Court farm '!L16</f>
        <v>Medium/Clay</v>
      </c>
      <c r="M16" s="103" t="str">
        <f>'Court farm '!M16</f>
        <v>Medium/Clay</v>
      </c>
      <c r="N16" s="103">
        <f>'Court farm '!N16</f>
        <v>0</v>
      </c>
      <c r="O16" s="103">
        <f>'Court farm '!O16</f>
        <v>0</v>
      </c>
      <c r="P16" s="103">
        <f>'Court farm '!P16</f>
        <v>0</v>
      </c>
      <c r="Q16" s="103">
        <f>'Court farm '!Q16</f>
        <v>0</v>
      </c>
      <c r="R16" s="103">
        <f>'Court farm '!R16</f>
        <v>0</v>
      </c>
      <c r="S16" s="103">
        <f>'Court farm '!S16</f>
        <v>0</v>
      </c>
      <c r="T16" s="103">
        <f>'Court farm '!T16</f>
        <v>0</v>
      </c>
      <c r="U16" s="103">
        <f>'Court farm '!U16</f>
        <v>0</v>
      </c>
      <c r="V16" s="103">
        <f>'Court farm '!V16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10.6105374</v>
      </c>
      <c r="D18" s="16">
        <f>$D32</f>
        <v>10.6105374</v>
      </c>
      <c r="E18" s="16">
        <f>$D33</f>
        <v>10.6105374</v>
      </c>
      <c r="F18" s="16">
        <f>$D34</f>
        <v>10.6105374</v>
      </c>
      <c r="G18" s="16">
        <f>$D35</f>
        <v>10.6105374</v>
      </c>
      <c r="H18" s="16">
        <f>$D36</f>
        <v>10.6105374</v>
      </c>
      <c r="I18" s="16">
        <f>$D37</f>
        <v>10.6105374</v>
      </c>
      <c r="J18" s="16">
        <f>$D38</f>
        <v>10.6105374</v>
      </c>
      <c r="K18" s="16">
        <f>$D39</f>
        <v>10.6105374</v>
      </c>
      <c r="L18" s="16">
        <f>$D40</f>
        <v>10.6105374</v>
      </c>
      <c r="M18" s="16">
        <f>$D41</f>
        <v>10.6105374</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-69.289462599999993</v>
      </c>
      <c r="D19" s="16">
        <f t="shared" ref="D19:V19" si="1">D18-D17</f>
        <v>-69.289462599999993</v>
      </c>
      <c r="E19" s="16">
        <f t="shared" si="1"/>
        <v>-69.289462599999993</v>
      </c>
      <c r="F19" s="16">
        <f t="shared" si="1"/>
        <v>-69.289462599999993</v>
      </c>
      <c r="G19" s="16">
        <f t="shared" si="1"/>
        <v>-69.289462599999993</v>
      </c>
      <c r="H19" s="16">
        <f t="shared" si="1"/>
        <v>-69.289462599999993</v>
      </c>
      <c r="I19" s="16">
        <f t="shared" si="1"/>
        <v>-69.289462599999993</v>
      </c>
      <c r="J19" s="16">
        <f t="shared" si="1"/>
        <v>-69.289462599999993</v>
      </c>
      <c r="K19" s="16">
        <f t="shared" si="1"/>
        <v>-69.289462599999993</v>
      </c>
      <c r="L19" s="16">
        <f t="shared" si="1"/>
        <v>-69.289462599999993</v>
      </c>
      <c r="M19" s="16">
        <f t="shared" si="1"/>
        <v>-69.289462599999993</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2.3103465000000001</v>
      </c>
      <c r="D22" s="16">
        <f>$E32</f>
        <v>2.3103465000000001</v>
      </c>
      <c r="E22" s="16">
        <f>$E33</f>
        <v>2.3103465000000001</v>
      </c>
      <c r="F22" s="16">
        <f>$E34</f>
        <v>2.3103465000000001</v>
      </c>
      <c r="G22" s="16">
        <f>$E35</f>
        <v>2.3103465000000001</v>
      </c>
      <c r="H22" s="16">
        <f>$E36</f>
        <v>2.3103465000000001</v>
      </c>
      <c r="I22" s="16">
        <f>$E37</f>
        <v>2.3103465000000001</v>
      </c>
      <c r="J22" s="16">
        <f>$E38</f>
        <v>2.3103465000000001</v>
      </c>
      <c r="K22" s="16">
        <f>$E39</f>
        <v>2.3103465000000001</v>
      </c>
      <c r="L22" s="16">
        <f>$E40</f>
        <v>2.3103465000000001</v>
      </c>
      <c r="M22" s="16">
        <f>$E41</f>
        <v>2.3103465000000001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-279.68965350000002</v>
      </c>
      <c r="D23" s="16">
        <f t="shared" ref="D23:V23" si="3">D22-D21</f>
        <v>-279.68965350000002</v>
      </c>
      <c r="E23" s="16">
        <f t="shared" si="3"/>
        <v>-279.68965350000002</v>
      </c>
      <c r="F23" s="16">
        <f t="shared" si="3"/>
        <v>-279.68965350000002</v>
      </c>
      <c r="G23" s="16">
        <f t="shared" si="3"/>
        <v>-279.68965350000002</v>
      </c>
      <c r="H23" s="16">
        <f t="shared" si="3"/>
        <v>-279.68965350000002</v>
      </c>
      <c r="I23" s="16">
        <f t="shared" si="3"/>
        <v>-279.68965350000002</v>
      </c>
      <c r="J23" s="16">
        <f t="shared" si="3"/>
        <v>-279.68965350000002</v>
      </c>
      <c r="K23" s="16">
        <f t="shared" si="3"/>
        <v>-279.68965350000002</v>
      </c>
      <c r="L23" s="16">
        <f t="shared" si="3"/>
        <v>-279.68965350000002</v>
      </c>
      <c r="M23" s="16">
        <f t="shared" si="3"/>
        <v>-279.68965350000002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57</v>
      </c>
      <c r="D27" s="107" t="s">
        <v>57</v>
      </c>
      <c r="E27" s="107" t="s">
        <v>57</v>
      </c>
      <c r="F27" s="107" t="s">
        <v>55</v>
      </c>
      <c r="G27" s="107" t="s">
        <v>55</v>
      </c>
      <c r="H27" s="107" t="s">
        <v>55</v>
      </c>
      <c r="I27" s="107" t="s">
        <v>55</v>
      </c>
      <c r="J27" s="107" t="s">
        <v>55</v>
      </c>
      <c r="K27" s="107" t="s">
        <v>55</v>
      </c>
      <c r="L27" s="107" t="s">
        <v>55</v>
      </c>
      <c r="M27" s="107" t="s">
        <v>55</v>
      </c>
      <c r="N27" s="107" t="s">
        <v>55</v>
      </c>
      <c r="O27" s="107" t="s">
        <v>55</v>
      </c>
      <c r="P27" s="107" t="s">
        <v>55</v>
      </c>
      <c r="Q27" s="107" t="s">
        <v>55</v>
      </c>
      <c r="R27" s="107" t="s">
        <v>55</v>
      </c>
      <c r="S27" s="107" t="s">
        <v>55</v>
      </c>
      <c r="T27" s="107" t="s">
        <v>55</v>
      </c>
      <c r="U27" s="107" t="s">
        <v>55</v>
      </c>
    </row>
    <row r="28" spans="1:40" s="57" customFormat="1" x14ac:dyDescent="0.35">
      <c r="A28" s="108"/>
      <c r="B28" s="24">
        <v>2.4900000000000002</v>
      </c>
      <c r="C28" s="15">
        <v>0.86</v>
      </c>
      <c r="D28" s="15">
        <v>7.4399999999999994E-2</v>
      </c>
      <c r="E28" s="15">
        <v>3.0800000000000001E-2</v>
      </c>
      <c r="F28" s="15">
        <v>622</v>
      </c>
      <c r="G28" s="15">
        <v>40.700000000000003</v>
      </c>
      <c r="H28" s="15">
        <v>222</v>
      </c>
      <c r="I28" s="15">
        <v>24.5</v>
      </c>
      <c r="J28" s="15">
        <v>0.87</v>
      </c>
      <c r="K28" s="23">
        <v>0.8</v>
      </c>
      <c r="L28" s="15">
        <v>14.4</v>
      </c>
      <c r="M28" s="15">
        <v>15.1</v>
      </c>
      <c r="N28" s="15">
        <v>2200</v>
      </c>
      <c r="O28" s="15">
        <v>379000</v>
      </c>
      <c r="P28" s="15"/>
      <c r="Q28" s="15">
        <v>5870</v>
      </c>
      <c r="R28" s="15"/>
      <c r="S28" s="15">
        <v>40.6</v>
      </c>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250</v>
      </c>
      <c r="C31" s="77">
        <f>IF(C$27="%w/w SAR",((C$28*10)*$B31),IF(C$27="%w/w DM",(((C$28*10)*($B$28/100))*$B31),IF(C$27="kg/t SAR",(C$28*$B31),IF(C$27="kg/t DM",((C$28*($B$28/100))*$B31),IF(C$27="mg/kg SAR",((C$28*0.001)*$B31),IF(C$27="mg/kg DM",(((C$28*0.001)*($B$28/100))*$B31),0))))))</f>
        <v>53.534999999999997</v>
      </c>
      <c r="D31" s="77">
        <f>(IF(D$27="%w/w SAR",((D$28*10)*$B31),IF(D$27="%w/w DM",(((D$28*10)*($B$28/100))*$B31),IF(D$27="kg/t SAR",(D$28*$B31),IF(D$27="kg/t DM",((D$28*($B$28/100))*$B31),IF(D$27="mg/kg SAR",((D$28*0.001)*$B31),IF(D$27="mg/kg DM",(((D$28*0.001)*($B$28/100))*$B31),"0")))))))*2.291</f>
        <v>10.6105374</v>
      </c>
      <c r="E31" s="77">
        <f>(IF(E$27="%w/w SAR",((E$28*10)*$B31),IF(E$27="%w/w DM",(((E$28*10)*($B$28/100))*$B31),IF(E$27="kg/t SAR",(E$28*$B31),IF(E$27="kg/t DM",((E$28*($B$28/100))*$B31),IF(E$27="mg/kg SAR",((E$28*0.001)*$B31),IF(E$27="mg/kg DM",(((E$28*0.001)*($B$28/100))*$B31),"0")))))))*1.205</f>
        <v>2.3103465000000001</v>
      </c>
      <c r="F31" s="77">
        <f>(IF(F$27="%w/w SAR",((F$28*10)*$B31),IF(F$27="%w/w DM",(((F$28*10)*($B$28/100))*$B31),IF(F$27="kg/t SAR",(F$28*$B31),IF(F$27="kg/t DM",((F$28*($B$28/100))*$B31),IF(F$27="mg/kg SAR",((F$28*0.001)*$B31),IF(F$27="mg/kg DM",(((F$28*0.001)*($B$28/100))*$B31),"0")))))))*1.658</f>
        <v>6.4196931000000008</v>
      </c>
      <c r="G31" s="77">
        <f t="shared" ref="G31:P46" si="5">IF(G$27="%w/w SAR",((G$28*10)*$B31),IF(G$27="%w/w DM",(((G$28*10)*($B$28/100))*$B31),IF(G$27="kg/t SAR",(G$28*$B31),IF(G$27="kg/t DM",((G$28*($B$28/100))*$B31),IF(G$27="mg/kg SAR",((G$28*0.001)*$B31),IF(G$27="mg/kg DM",(((G$28*0.001)*($B$28/100))*$B31),0))))))</f>
        <v>0.25335750000000007</v>
      </c>
      <c r="H31" s="77">
        <f t="shared" si="5"/>
        <v>1.38195</v>
      </c>
      <c r="I31" s="77">
        <f t="shared" si="5"/>
        <v>0.15251250000000002</v>
      </c>
      <c r="J31" s="77">
        <f t="shared" si="5"/>
        <v>5.4157500000000004E-3</v>
      </c>
      <c r="K31" s="77">
        <f t="shared" si="5"/>
        <v>4.9800000000000009E-3</v>
      </c>
      <c r="L31" s="77">
        <f t="shared" si="5"/>
        <v>8.9640000000000011E-2</v>
      </c>
      <c r="M31" s="77">
        <f t="shared" si="5"/>
        <v>9.3997500000000012E-2</v>
      </c>
      <c r="N31" s="77">
        <f t="shared" si="5"/>
        <v>13.695000000000002</v>
      </c>
      <c r="O31" s="77">
        <f t="shared" si="5"/>
        <v>2359.2750000000001</v>
      </c>
      <c r="P31" s="77">
        <f t="shared" si="5"/>
        <v>0</v>
      </c>
      <c r="Q31" s="77">
        <f>(IF(Q$27="%w/w SAR",((Q$28*10)*$B31),IF(Q$27="%w/w DM",(((Q$28*10)*($B$28/100))*$B31),IF(Q$27="kg/t SAR",(Q$28*$B31),IF(Q$27="kg/t DM",((Q$28*($B$28/100))*$B31),IF(Q$27="mg/kg SAR",((Q$28*0.001)*$B31),IF(Q$27="mg/kg DM",(((Q$28*0.001)*($B$28/100))*$B31),0)))))))*2.5</f>
        <v>91.351875000000007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0.25273500000000004</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250</v>
      </c>
      <c r="C32" s="77">
        <f t="shared" ref="C32:C50" si="6">IF(C$27="%w/w SAR",((C$28*10)*$B32),IF(C$27="%w/w DM",(((C$28*10)*($B$28/100))*$B32),IF(C$27="kg/t SAR",(C$28*$B32),IF(C$27="kg/t DM",((C$28*($B$28/100))*$B32),IF(C$27="mg/kg SAR",((C$28*0.001)*$B32),IF(C$27="mg/kg DM",(((C$28*0.001)*($B$28/100))*$B32),0))))))</f>
        <v>53.534999999999997</v>
      </c>
      <c r="D32" s="77">
        <f t="shared" ref="D32:D50" si="7">(IF(D$27="%w/w SAR",((D$28*10)*$B32),IF(D$27="%w/w DM",(((D$28*10)*($B$28/100))*$B32),IF(D$27="kg/t SAR",(D$28*$B32),IF(D$27="kg/t DM",((D$28*($B$28/100))*$B32),IF(D$27="mg/kg SAR",((D$28*0.001)*$B32),IF(D$27="mg/kg DM",(((D$28*0.001)*($B$28/100))*$B32),"0")))))))*2.291</f>
        <v>10.6105374</v>
      </c>
      <c r="E32" s="77">
        <f t="shared" ref="E32:E50" si="8">(IF(E$27="%w/w SAR",((E$28*10)*$B32),IF(E$27="%w/w DM",(((E$28*10)*($B$28/100))*$B32),IF(E$27="kg/t SAR",(E$28*$B32),IF(E$27="kg/t DM",((E$28*($B$28/100))*$B32),IF(E$27="mg/kg SAR",((E$28*0.001)*$B32),IF(E$27="mg/kg DM",(((E$28*0.001)*($B$28/100))*$B32),"0")))))))*1.205</f>
        <v>2.3103465000000001</v>
      </c>
      <c r="F32" s="77">
        <f t="shared" ref="F32:F50" si="9">(IF(F$27="%w/w SAR",((F$28*10)*$B32),IF(F$27="%w/w DM",(((F$28*10)*($B$28/100))*$B32),IF(F$27="kg/t SAR",(F$28*$B32),IF(F$27="kg/t DM",((F$28*($B$28/100))*$B32),IF(F$27="mg/kg SAR",((F$28*0.001)*$B32),IF(F$27="mg/kg DM",(((F$28*0.001)*($B$28/100))*$B32),"0")))))))*1.658</f>
        <v>6.4196931000000008</v>
      </c>
      <c r="G32" s="77">
        <f t="shared" si="5"/>
        <v>0.25335750000000007</v>
      </c>
      <c r="H32" s="77">
        <f t="shared" si="5"/>
        <v>1.38195</v>
      </c>
      <c r="I32" s="77">
        <f t="shared" si="5"/>
        <v>0.15251250000000002</v>
      </c>
      <c r="J32" s="77">
        <f t="shared" si="5"/>
        <v>5.4157500000000004E-3</v>
      </c>
      <c r="K32" s="77">
        <f t="shared" si="5"/>
        <v>4.9800000000000009E-3</v>
      </c>
      <c r="L32" s="77">
        <f t="shared" si="5"/>
        <v>8.9640000000000011E-2</v>
      </c>
      <c r="M32" s="77">
        <f t="shared" si="5"/>
        <v>9.3997500000000012E-2</v>
      </c>
      <c r="N32" s="77">
        <f t="shared" si="5"/>
        <v>13.695000000000002</v>
      </c>
      <c r="O32" s="77">
        <f t="shared" si="5"/>
        <v>2359.2750000000001</v>
      </c>
      <c r="P32" s="77">
        <f t="shared" si="5"/>
        <v>0</v>
      </c>
      <c r="Q32" s="77">
        <f t="shared" ref="Q32:Q50" si="10">(IF(Q$27="%w/w SAR",((Q$28*10)*$B32),IF(Q$27="%w/w DM",(((Q$28*10)*($B$28/100))*$B32),IF(Q$27="kg/t SAR",(Q$28*$B32),IF(Q$27="kg/t DM",((Q$28*($B$28/100))*$B32),IF(Q$27="mg/kg SAR",((Q$28*0.001)*$B32),IF(Q$27="mg/kg DM",(((Q$28*0.001)*($B$28/100))*$B32),0)))))))*2.5</f>
        <v>91.351875000000007</v>
      </c>
      <c r="R32" s="77">
        <f t="shared" ref="R32:U50" si="11">IF(R$27="%w/w SAR",((R$28*10)*$B32),IF(R$27="%w/w DM",(((R$28*10)*($B$28/100))*$B32),IF(R$27="kg/t SAR",(R$28*$B32),IF(R$27="kg/t DM",((R$28*($B$28/100))*$B32),IF(R$27="mg/kg SAR",((R$28*0.001)*$B32),IF(R$27="mg/kg DM",(((R$28*0.001)*($B$28/100))*$B32),0))))))</f>
        <v>0</v>
      </c>
      <c r="S32" s="77">
        <f t="shared" si="11"/>
        <v>0.25273500000000004</v>
      </c>
      <c r="T32" s="77">
        <f t="shared" si="11"/>
        <v>0</v>
      </c>
      <c r="U32" s="77">
        <f t="shared" si="11"/>
        <v>0</v>
      </c>
      <c r="AB32" s="59"/>
      <c r="AC32" s="59"/>
      <c r="AD32" s="59"/>
      <c r="AE32" s="59"/>
      <c r="AF32" s="59"/>
      <c r="AG32" s="59"/>
      <c r="AH32" s="59"/>
      <c r="AI32" s="59"/>
    </row>
    <row r="33" spans="1:35" s="72" customFormat="1" ht="13" x14ac:dyDescent="0.35">
      <c r="A33" s="13">
        <f>E8</f>
        <v>3</v>
      </c>
      <c r="B33" s="15">
        <v>250</v>
      </c>
      <c r="C33" s="77">
        <f t="shared" si="6"/>
        <v>53.534999999999997</v>
      </c>
      <c r="D33" s="77">
        <f t="shared" si="7"/>
        <v>10.6105374</v>
      </c>
      <c r="E33" s="77">
        <f t="shared" si="8"/>
        <v>2.3103465000000001</v>
      </c>
      <c r="F33" s="77">
        <f t="shared" si="9"/>
        <v>6.4196931000000008</v>
      </c>
      <c r="G33" s="77">
        <f t="shared" si="5"/>
        <v>0.25335750000000007</v>
      </c>
      <c r="H33" s="77">
        <f t="shared" si="5"/>
        <v>1.38195</v>
      </c>
      <c r="I33" s="77">
        <f t="shared" si="5"/>
        <v>0.15251250000000002</v>
      </c>
      <c r="J33" s="77">
        <f t="shared" si="5"/>
        <v>5.4157500000000004E-3</v>
      </c>
      <c r="K33" s="77">
        <f t="shared" si="5"/>
        <v>4.9800000000000009E-3</v>
      </c>
      <c r="L33" s="77">
        <f t="shared" si="5"/>
        <v>8.9640000000000011E-2</v>
      </c>
      <c r="M33" s="77">
        <f t="shared" si="5"/>
        <v>9.3997500000000012E-2</v>
      </c>
      <c r="N33" s="77">
        <f t="shared" si="5"/>
        <v>13.695000000000002</v>
      </c>
      <c r="O33" s="77">
        <f t="shared" si="5"/>
        <v>2359.2750000000001</v>
      </c>
      <c r="P33" s="77">
        <f t="shared" si="5"/>
        <v>0</v>
      </c>
      <c r="Q33" s="77">
        <f t="shared" si="10"/>
        <v>91.351875000000007</v>
      </c>
      <c r="R33" s="77">
        <f t="shared" si="11"/>
        <v>0</v>
      </c>
      <c r="S33" s="77">
        <f t="shared" si="11"/>
        <v>0.25273500000000004</v>
      </c>
      <c r="T33" s="77">
        <f t="shared" si="11"/>
        <v>0</v>
      </c>
      <c r="U33" s="77">
        <f t="shared" si="11"/>
        <v>0</v>
      </c>
      <c r="AB33" s="59"/>
      <c r="AC33" s="59"/>
      <c r="AD33" s="59"/>
      <c r="AE33" s="59"/>
      <c r="AF33" s="59"/>
      <c r="AG33" s="59"/>
      <c r="AH33" s="59"/>
      <c r="AI33" s="59"/>
    </row>
    <row r="34" spans="1:35" s="72" customFormat="1" ht="13" x14ac:dyDescent="0.35">
      <c r="A34" s="13">
        <f>F8</f>
        <v>4</v>
      </c>
      <c r="B34" s="15">
        <v>250</v>
      </c>
      <c r="C34" s="77">
        <f t="shared" si="6"/>
        <v>53.534999999999997</v>
      </c>
      <c r="D34" s="77">
        <f t="shared" si="7"/>
        <v>10.6105374</v>
      </c>
      <c r="E34" s="77">
        <f t="shared" si="8"/>
        <v>2.3103465000000001</v>
      </c>
      <c r="F34" s="77">
        <f t="shared" si="9"/>
        <v>6.4196931000000008</v>
      </c>
      <c r="G34" s="77">
        <f t="shared" si="5"/>
        <v>0.25335750000000007</v>
      </c>
      <c r="H34" s="77">
        <f t="shared" si="5"/>
        <v>1.38195</v>
      </c>
      <c r="I34" s="77">
        <f t="shared" si="5"/>
        <v>0.15251250000000002</v>
      </c>
      <c r="J34" s="77">
        <f t="shared" si="5"/>
        <v>5.4157500000000004E-3</v>
      </c>
      <c r="K34" s="77">
        <f t="shared" si="5"/>
        <v>4.9800000000000009E-3</v>
      </c>
      <c r="L34" s="77">
        <f t="shared" si="5"/>
        <v>8.9640000000000011E-2</v>
      </c>
      <c r="M34" s="77">
        <f t="shared" si="5"/>
        <v>9.3997500000000012E-2</v>
      </c>
      <c r="N34" s="77">
        <f t="shared" si="5"/>
        <v>13.695000000000002</v>
      </c>
      <c r="O34" s="77">
        <f t="shared" si="5"/>
        <v>2359.2750000000001</v>
      </c>
      <c r="P34" s="77">
        <f t="shared" si="5"/>
        <v>0</v>
      </c>
      <c r="Q34" s="77">
        <f t="shared" si="10"/>
        <v>91.351875000000007</v>
      </c>
      <c r="R34" s="77">
        <f t="shared" si="11"/>
        <v>0</v>
      </c>
      <c r="S34" s="77">
        <f t="shared" si="11"/>
        <v>0.25273500000000004</v>
      </c>
      <c r="T34" s="77">
        <f t="shared" si="11"/>
        <v>0</v>
      </c>
      <c r="U34" s="77">
        <f t="shared" si="11"/>
        <v>0</v>
      </c>
      <c r="AB34" s="59"/>
      <c r="AC34" s="59"/>
      <c r="AD34" s="59"/>
      <c r="AE34" s="59"/>
      <c r="AF34" s="59"/>
      <c r="AG34" s="59"/>
      <c r="AH34" s="59"/>
      <c r="AI34" s="59"/>
    </row>
    <row r="35" spans="1:35" s="72" customFormat="1" ht="13" x14ac:dyDescent="0.35">
      <c r="A35" s="13">
        <f>G8</f>
        <v>5</v>
      </c>
      <c r="B35" s="15">
        <v>250</v>
      </c>
      <c r="C35" s="77">
        <f t="shared" si="6"/>
        <v>53.534999999999997</v>
      </c>
      <c r="D35" s="77">
        <f t="shared" si="7"/>
        <v>10.6105374</v>
      </c>
      <c r="E35" s="77">
        <f t="shared" si="8"/>
        <v>2.3103465000000001</v>
      </c>
      <c r="F35" s="77">
        <f t="shared" si="9"/>
        <v>6.4196931000000008</v>
      </c>
      <c r="G35" s="77">
        <f t="shared" si="5"/>
        <v>0.25335750000000007</v>
      </c>
      <c r="H35" s="77">
        <f t="shared" si="5"/>
        <v>1.38195</v>
      </c>
      <c r="I35" s="77">
        <f t="shared" si="5"/>
        <v>0.15251250000000002</v>
      </c>
      <c r="J35" s="77">
        <f t="shared" si="5"/>
        <v>5.4157500000000004E-3</v>
      </c>
      <c r="K35" s="77">
        <f t="shared" si="5"/>
        <v>4.9800000000000009E-3</v>
      </c>
      <c r="L35" s="77">
        <f t="shared" si="5"/>
        <v>8.9640000000000011E-2</v>
      </c>
      <c r="M35" s="77">
        <f t="shared" si="5"/>
        <v>9.3997500000000012E-2</v>
      </c>
      <c r="N35" s="77">
        <f t="shared" si="5"/>
        <v>13.695000000000002</v>
      </c>
      <c r="O35" s="77">
        <f t="shared" si="5"/>
        <v>2359.2750000000001</v>
      </c>
      <c r="P35" s="77">
        <f t="shared" si="5"/>
        <v>0</v>
      </c>
      <c r="Q35" s="77">
        <f t="shared" si="10"/>
        <v>91.351875000000007</v>
      </c>
      <c r="R35" s="77">
        <f t="shared" si="11"/>
        <v>0</v>
      </c>
      <c r="S35" s="77">
        <f t="shared" si="11"/>
        <v>0.25273500000000004</v>
      </c>
      <c r="T35" s="77">
        <f t="shared" si="11"/>
        <v>0</v>
      </c>
      <c r="U35" s="77">
        <f t="shared" si="11"/>
        <v>0</v>
      </c>
      <c r="AB35" s="59"/>
      <c r="AC35" s="59"/>
      <c r="AD35" s="59"/>
      <c r="AE35" s="59"/>
      <c r="AF35" s="59"/>
      <c r="AG35" s="59"/>
      <c r="AH35" s="59"/>
      <c r="AI35" s="59"/>
    </row>
    <row r="36" spans="1:35" s="72" customFormat="1" ht="13" x14ac:dyDescent="0.35">
      <c r="A36" s="13">
        <f>H8</f>
        <v>6</v>
      </c>
      <c r="B36" s="15">
        <v>250</v>
      </c>
      <c r="C36" s="77">
        <f t="shared" si="6"/>
        <v>53.534999999999997</v>
      </c>
      <c r="D36" s="77">
        <f t="shared" si="7"/>
        <v>10.6105374</v>
      </c>
      <c r="E36" s="77">
        <f t="shared" si="8"/>
        <v>2.3103465000000001</v>
      </c>
      <c r="F36" s="77">
        <f t="shared" si="9"/>
        <v>6.4196931000000008</v>
      </c>
      <c r="G36" s="77">
        <f t="shared" si="5"/>
        <v>0.25335750000000007</v>
      </c>
      <c r="H36" s="77">
        <f t="shared" si="5"/>
        <v>1.38195</v>
      </c>
      <c r="I36" s="77">
        <f t="shared" si="5"/>
        <v>0.15251250000000002</v>
      </c>
      <c r="J36" s="77">
        <f t="shared" si="5"/>
        <v>5.4157500000000004E-3</v>
      </c>
      <c r="K36" s="77">
        <f t="shared" si="5"/>
        <v>4.9800000000000009E-3</v>
      </c>
      <c r="L36" s="77">
        <f t="shared" si="5"/>
        <v>8.9640000000000011E-2</v>
      </c>
      <c r="M36" s="77">
        <f t="shared" si="5"/>
        <v>9.3997500000000012E-2</v>
      </c>
      <c r="N36" s="77">
        <f t="shared" si="5"/>
        <v>13.695000000000002</v>
      </c>
      <c r="O36" s="77">
        <f t="shared" si="5"/>
        <v>2359.2750000000001</v>
      </c>
      <c r="P36" s="77">
        <f t="shared" si="5"/>
        <v>0</v>
      </c>
      <c r="Q36" s="77">
        <f t="shared" si="10"/>
        <v>91.351875000000007</v>
      </c>
      <c r="R36" s="77">
        <f t="shared" si="11"/>
        <v>0</v>
      </c>
      <c r="S36" s="77">
        <f t="shared" si="11"/>
        <v>0.25273500000000004</v>
      </c>
      <c r="T36" s="77">
        <f t="shared" si="11"/>
        <v>0</v>
      </c>
      <c r="U36" s="77">
        <f t="shared" si="11"/>
        <v>0</v>
      </c>
      <c r="AB36" s="59"/>
      <c r="AC36" s="59"/>
      <c r="AD36" s="59"/>
      <c r="AE36" s="59"/>
      <c r="AF36" s="59"/>
      <c r="AG36" s="59"/>
      <c r="AH36" s="59"/>
      <c r="AI36" s="59"/>
    </row>
    <row r="37" spans="1:35" s="72" customFormat="1" ht="13" x14ac:dyDescent="0.35">
      <c r="A37" s="13">
        <f>I8</f>
        <v>7</v>
      </c>
      <c r="B37" s="15">
        <v>250</v>
      </c>
      <c r="C37" s="77">
        <f t="shared" si="6"/>
        <v>53.534999999999997</v>
      </c>
      <c r="D37" s="77">
        <f t="shared" si="7"/>
        <v>10.6105374</v>
      </c>
      <c r="E37" s="77">
        <f t="shared" si="8"/>
        <v>2.3103465000000001</v>
      </c>
      <c r="F37" s="77">
        <f t="shared" si="9"/>
        <v>6.4196931000000008</v>
      </c>
      <c r="G37" s="77">
        <f t="shared" si="5"/>
        <v>0.25335750000000007</v>
      </c>
      <c r="H37" s="77">
        <f t="shared" si="5"/>
        <v>1.38195</v>
      </c>
      <c r="I37" s="77">
        <f t="shared" si="5"/>
        <v>0.15251250000000002</v>
      </c>
      <c r="J37" s="77">
        <f t="shared" si="5"/>
        <v>5.4157500000000004E-3</v>
      </c>
      <c r="K37" s="77">
        <f t="shared" si="5"/>
        <v>4.9800000000000009E-3</v>
      </c>
      <c r="L37" s="77">
        <f t="shared" si="5"/>
        <v>8.9640000000000011E-2</v>
      </c>
      <c r="M37" s="77">
        <f t="shared" si="5"/>
        <v>9.3997500000000012E-2</v>
      </c>
      <c r="N37" s="77">
        <f t="shared" si="5"/>
        <v>13.695000000000002</v>
      </c>
      <c r="O37" s="77">
        <f t="shared" si="5"/>
        <v>2359.2750000000001</v>
      </c>
      <c r="P37" s="77">
        <f t="shared" si="5"/>
        <v>0</v>
      </c>
      <c r="Q37" s="77">
        <f t="shared" si="10"/>
        <v>91.351875000000007</v>
      </c>
      <c r="R37" s="77">
        <f t="shared" si="11"/>
        <v>0</v>
      </c>
      <c r="S37" s="77">
        <f t="shared" si="11"/>
        <v>0.25273500000000004</v>
      </c>
      <c r="T37" s="77">
        <f t="shared" si="11"/>
        <v>0</v>
      </c>
      <c r="U37" s="77">
        <f t="shared" si="11"/>
        <v>0</v>
      </c>
      <c r="AB37" s="59"/>
      <c r="AC37" s="59"/>
      <c r="AD37" s="59"/>
      <c r="AE37" s="59"/>
      <c r="AF37" s="59"/>
      <c r="AG37" s="59"/>
      <c r="AH37" s="59"/>
      <c r="AI37" s="59"/>
    </row>
    <row r="38" spans="1:35" s="72" customFormat="1" ht="13" x14ac:dyDescent="0.35">
      <c r="A38" s="13">
        <f>J8</f>
        <v>8</v>
      </c>
      <c r="B38" s="15">
        <v>250</v>
      </c>
      <c r="C38" s="77">
        <f t="shared" si="6"/>
        <v>53.534999999999997</v>
      </c>
      <c r="D38" s="77">
        <f t="shared" si="7"/>
        <v>10.6105374</v>
      </c>
      <c r="E38" s="77">
        <f t="shared" si="8"/>
        <v>2.3103465000000001</v>
      </c>
      <c r="F38" s="77">
        <f t="shared" si="9"/>
        <v>6.4196931000000008</v>
      </c>
      <c r="G38" s="77">
        <f t="shared" si="5"/>
        <v>0.25335750000000007</v>
      </c>
      <c r="H38" s="77">
        <f t="shared" si="5"/>
        <v>1.38195</v>
      </c>
      <c r="I38" s="77">
        <f t="shared" si="5"/>
        <v>0.15251250000000002</v>
      </c>
      <c r="J38" s="77">
        <f t="shared" si="5"/>
        <v>5.4157500000000004E-3</v>
      </c>
      <c r="K38" s="77">
        <f t="shared" si="5"/>
        <v>4.9800000000000009E-3</v>
      </c>
      <c r="L38" s="77">
        <f t="shared" si="5"/>
        <v>8.9640000000000011E-2</v>
      </c>
      <c r="M38" s="77">
        <f t="shared" si="5"/>
        <v>9.3997500000000012E-2</v>
      </c>
      <c r="N38" s="77">
        <f t="shared" si="5"/>
        <v>13.695000000000002</v>
      </c>
      <c r="O38" s="77">
        <f t="shared" si="5"/>
        <v>2359.2750000000001</v>
      </c>
      <c r="P38" s="77">
        <f t="shared" si="5"/>
        <v>0</v>
      </c>
      <c r="Q38" s="77">
        <f t="shared" si="10"/>
        <v>91.351875000000007</v>
      </c>
      <c r="R38" s="77">
        <f t="shared" si="11"/>
        <v>0</v>
      </c>
      <c r="S38" s="77">
        <f t="shared" si="11"/>
        <v>0.25273500000000004</v>
      </c>
      <c r="T38" s="77">
        <f t="shared" si="11"/>
        <v>0</v>
      </c>
      <c r="U38" s="77">
        <f t="shared" si="11"/>
        <v>0</v>
      </c>
      <c r="AB38" s="59"/>
      <c r="AC38" s="59"/>
      <c r="AD38" s="59"/>
      <c r="AE38" s="59"/>
      <c r="AF38" s="59"/>
      <c r="AG38" s="59"/>
      <c r="AH38" s="59"/>
      <c r="AI38" s="59"/>
    </row>
    <row r="39" spans="1:35" s="72" customFormat="1" ht="13" x14ac:dyDescent="0.35">
      <c r="A39" s="13">
        <f>K8</f>
        <v>9</v>
      </c>
      <c r="B39" s="15">
        <v>250</v>
      </c>
      <c r="C39" s="77">
        <f t="shared" si="6"/>
        <v>53.534999999999997</v>
      </c>
      <c r="D39" s="77">
        <f t="shared" si="7"/>
        <v>10.6105374</v>
      </c>
      <c r="E39" s="77">
        <f t="shared" si="8"/>
        <v>2.3103465000000001</v>
      </c>
      <c r="F39" s="77">
        <f t="shared" si="9"/>
        <v>6.4196931000000008</v>
      </c>
      <c r="G39" s="77">
        <f t="shared" si="5"/>
        <v>0.25335750000000007</v>
      </c>
      <c r="H39" s="77">
        <f t="shared" si="5"/>
        <v>1.38195</v>
      </c>
      <c r="I39" s="77">
        <f t="shared" si="5"/>
        <v>0.15251250000000002</v>
      </c>
      <c r="J39" s="77">
        <f t="shared" si="5"/>
        <v>5.4157500000000004E-3</v>
      </c>
      <c r="K39" s="77">
        <f t="shared" si="5"/>
        <v>4.9800000000000009E-3</v>
      </c>
      <c r="L39" s="77">
        <f t="shared" si="5"/>
        <v>8.9640000000000011E-2</v>
      </c>
      <c r="M39" s="77">
        <f t="shared" si="5"/>
        <v>9.3997500000000012E-2</v>
      </c>
      <c r="N39" s="77">
        <f t="shared" si="5"/>
        <v>13.695000000000002</v>
      </c>
      <c r="O39" s="77">
        <f t="shared" si="5"/>
        <v>2359.2750000000001</v>
      </c>
      <c r="P39" s="77">
        <f t="shared" si="5"/>
        <v>0</v>
      </c>
      <c r="Q39" s="77">
        <f t="shared" si="10"/>
        <v>91.351875000000007</v>
      </c>
      <c r="R39" s="77">
        <f t="shared" si="11"/>
        <v>0</v>
      </c>
      <c r="S39" s="77">
        <f t="shared" si="11"/>
        <v>0.25273500000000004</v>
      </c>
      <c r="T39" s="77">
        <f t="shared" si="11"/>
        <v>0</v>
      </c>
      <c r="U39" s="77">
        <f t="shared" si="11"/>
        <v>0</v>
      </c>
      <c r="AB39" s="59"/>
      <c r="AC39" s="59"/>
      <c r="AD39" s="59"/>
      <c r="AE39" s="59"/>
      <c r="AF39" s="59"/>
      <c r="AG39" s="59"/>
      <c r="AH39" s="59"/>
      <c r="AI39" s="59"/>
    </row>
    <row r="40" spans="1:35" s="72" customFormat="1" ht="13" x14ac:dyDescent="0.35">
      <c r="A40" s="13">
        <f>L8</f>
        <v>10</v>
      </c>
      <c r="B40" s="15">
        <v>250</v>
      </c>
      <c r="C40" s="77">
        <f t="shared" si="6"/>
        <v>53.534999999999997</v>
      </c>
      <c r="D40" s="77">
        <f t="shared" si="7"/>
        <v>10.6105374</v>
      </c>
      <c r="E40" s="77">
        <f t="shared" si="8"/>
        <v>2.3103465000000001</v>
      </c>
      <c r="F40" s="77">
        <f t="shared" si="9"/>
        <v>6.4196931000000008</v>
      </c>
      <c r="G40" s="77">
        <f t="shared" si="5"/>
        <v>0.25335750000000007</v>
      </c>
      <c r="H40" s="77">
        <f t="shared" si="5"/>
        <v>1.38195</v>
      </c>
      <c r="I40" s="77">
        <f t="shared" si="5"/>
        <v>0.15251250000000002</v>
      </c>
      <c r="J40" s="77">
        <f t="shared" si="5"/>
        <v>5.4157500000000004E-3</v>
      </c>
      <c r="K40" s="77">
        <f t="shared" si="5"/>
        <v>4.9800000000000009E-3</v>
      </c>
      <c r="L40" s="77">
        <f t="shared" si="5"/>
        <v>8.9640000000000011E-2</v>
      </c>
      <c r="M40" s="77">
        <f t="shared" si="5"/>
        <v>9.3997500000000012E-2</v>
      </c>
      <c r="N40" s="77">
        <f t="shared" si="5"/>
        <v>13.695000000000002</v>
      </c>
      <c r="O40" s="77">
        <f t="shared" si="5"/>
        <v>2359.2750000000001</v>
      </c>
      <c r="P40" s="77">
        <f t="shared" si="5"/>
        <v>0</v>
      </c>
      <c r="Q40" s="77">
        <f t="shared" si="10"/>
        <v>91.351875000000007</v>
      </c>
      <c r="R40" s="77">
        <f t="shared" si="11"/>
        <v>0</v>
      </c>
      <c r="S40" s="77">
        <f t="shared" si="11"/>
        <v>0.25273500000000004</v>
      </c>
      <c r="T40" s="77">
        <f t="shared" si="11"/>
        <v>0</v>
      </c>
      <c r="U40" s="77">
        <f t="shared" si="11"/>
        <v>0</v>
      </c>
      <c r="AB40" s="59"/>
      <c r="AC40" s="59"/>
      <c r="AD40" s="59"/>
      <c r="AE40" s="59"/>
      <c r="AF40" s="59"/>
      <c r="AG40" s="59"/>
      <c r="AH40" s="59"/>
      <c r="AI40" s="59"/>
    </row>
    <row r="41" spans="1:35" s="72" customFormat="1" ht="13" x14ac:dyDescent="0.35">
      <c r="A41" s="13">
        <f>M8</f>
        <v>11</v>
      </c>
      <c r="B41" s="15">
        <v>250</v>
      </c>
      <c r="C41" s="77">
        <f t="shared" si="6"/>
        <v>53.534999999999997</v>
      </c>
      <c r="D41" s="77">
        <f t="shared" si="7"/>
        <v>10.6105374</v>
      </c>
      <c r="E41" s="77">
        <f t="shared" si="8"/>
        <v>2.3103465000000001</v>
      </c>
      <c r="F41" s="77">
        <f t="shared" si="9"/>
        <v>6.4196931000000008</v>
      </c>
      <c r="G41" s="77">
        <f t="shared" si="5"/>
        <v>0.25335750000000007</v>
      </c>
      <c r="H41" s="77">
        <f t="shared" si="5"/>
        <v>1.38195</v>
      </c>
      <c r="I41" s="77">
        <f t="shared" si="5"/>
        <v>0.15251250000000002</v>
      </c>
      <c r="J41" s="77">
        <f t="shared" si="5"/>
        <v>5.4157500000000004E-3</v>
      </c>
      <c r="K41" s="77">
        <f t="shared" si="5"/>
        <v>4.9800000000000009E-3</v>
      </c>
      <c r="L41" s="77">
        <f t="shared" si="5"/>
        <v>8.9640000000000011E-2</v>
      </c>
      <c r="M41" s="77">
        <f t="shared" si="5"/>
        <v>9.3997500000000012E-2</v>
      </c>
      <c r="N41" s="77">
        <f t="shared" si="5"/>
        <v>13.695000000000002</v>
      </c>
      <c r="O41" s="77">
        <f t="shared" si="5"/>
        <v>2359.2750000000001</v>
      </c>
      <c r="P41" s="77">
        <f t="shared" si="5"/>
        <v>0</v>
      </c>
      <c r="Q41" s="77">
        <f t="shared" si="10"/>
        <v>91.351875000000007</v>
      </c>
      <c r="R41" s="77">
        <f t="shared" si="11"/>
        <v>0</v>
      </c>
      <c r="S41" s="77">
        <f t="shared" si="11"/>
        <v>0.25273500000000004</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5.9</v>
      </c>
      <c r="J60" s="76">
        <f t="shared" si="14"/>
        <v>6.5</v>
      </c>
      <c r="K60" s="76">
        <f t="shared" si="14"/>
        <v>6.4</v>
      </c>
      <c r="L60" s="76">
        <f t="shared" si="14"/>
        <v>6.6</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250</v>
      </c>
      <c r="C62" s="77">
        <f>B32</f>
        <v>250</v>
      </c>
      <c r="D62" s="77">
        <f>B33</f>
        <v>250</v>
      </c>
      <c r="E62" s="77">
        <f>B34</f>
        <v>250</v>
      </c>
      <c r="F62" s="77">
        <f>B35</f>
        <v>250</v>
      </c>
      <c r="G62" s="77">
        <f>B36</f>
        <v>250</v>
      </c>
      <c r="H62" s="77">
        <f>B37</f>
        <v>250</v>
      </c>
      <c r="I62" s="77">
        <f>B38</f>
        <v>250</v>
      </c>
      <c r="J62" s="77">
        <f>B39</f>
        <v>250</v>
      </c>
      <c r="K62" s="77">
        <f>B40</f>
        <v>250</v>
      </c>
      <c r="L62" s="77">
        <f>B41</f>
        <v>250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-1.7999999999999989</v>
      </c>
      <c r="K64" s="77">
        <f t="shared" si="17"/>
        <v>-1.2000000000000011</v>
      </c>
      <c r="L64" s="77">
        <f t="shared" si="17"/>
        <v>-2.3999999999999968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1.7999999999999989</v>
      </c>
      <c r="K65" s="77">
        <f t="shared" si="18"/>
        <v>1.2000000000000011</v>
      </c>
      <c r="L65" s="77">
        <f t="shared" si="18"/>
        <v>2.3999999999999968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'Court farm '!C1:D1</f>
        <v xml:space="preserve">PAN-016983 </v>
      </c>
      <c r="D1" s="141"/>
      <c r="E1" s="93" t="s">
        <v>45</v>
      </c>
      <c r="F1" s="39" t="str">
        <f>'Court farm '!F1</f>
        <v>47.2ha</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'Court farm '!C2:D2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'Court farm '!C3:D3</f>
        <v xml:space="preserve">Byproduct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'Court farm '!C4:D4</f>
        <v>Park Farm,Malthouse Lane, Caerleon, NP18 3PB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'Court farm '!C5:D5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'Court farm '!C8</f>
        <v>1</v>
      </c>
      <c r="D8" s="60">
        <f>'Court farm '!D8</f>
        <v>2</v>
      </c>
      <c r="E8" s="60">
        <f>'Court farm '!E8</f>
        <v>3</v>
      </c>
      <c r="F8" s="60">
        <f>'Court farm '!F8</f>
        <v>4</v>
      </c>
      <c r="G8" s="60">
        <f>'Court farm '!G8</f>
        <v>5</v>
      </c>
      <c r="H8" s="60">
        <f>'Court farm '!H8</f>
        <v>6</v>
      </c>
      <c r="I8" s="60">
        <f>'Court farm '!I8</f>
        <v>7</v>
      </c>
      <c r="J8" s="60">
        <f>'Court farm '!J8</f>
        <v>8</v>
      </c>
      <c r="K8" s="60">
        <f>'Court farm '!K8</f>
        <v>9</v>
      </c>
      <c r="L8" s="60">
        <f>'Court farm '!L8</f>
        <v>10</v>
      </c>
      <c r="M8" s="60">
        <f>'Court farm '!M8</f>
        <v>11</v>
      </c>
      <c r="N8" s="60">
        <f>'Court farm '!N8</f>
        <v>0</v>
      </c>
      <c r="O8" s="60">
        <f>'Court farm '!O8</f>
        <v>0</v>
      </c>
      <c r="P8" s="60">
        <f>'Court farm '!P8</f>
        <v>0</v>
      </c>
      <c r="Q8" s="60">
        <f>'Court farm '!Q8</f>
        <v>0</v>
      </c>
      <c r="R8" s="60">
        <f>'Court farm '!R8</f>
        <v>0</v>
      </c>
      <c r="S8" s="60">
        <f>'Court farm '!S8</f>
        <v>0</v>
      </c>
      <c r="T8" s="60">
        <f>'Court farm '!T8</f>
        <v>0</v>
      </c>
      <c r="U8" s="60">
        <f>'Court farm '!U8</f>
        <v>0</v>
      </c>
      <c r="V8" s="60">
        <f>'Court farm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'Court farm '!C9</f>
        <v>Moderate</v>
      </c>
      <c r="D9" s="60" t="str">
        <f>'Court farm '!D9</f>
        <v>Moderate</v>
      </c>
      <c r="E9" s="60" t="str">
        <f>'Court farm '!E9</f>
        <v>Moderate</v>
      </c>
      <c r="F9" s="60" t="str">
        <f>'Court farm '!F9</f>
        <v>Moderate</v>
      </c>
      <c r="G9" s="60" t="str">
        <f>'Court farm '!G9</f>
        <v>Moderate</v>
      </c>
      <c r="H9" s="60" t="str">
        <f>'Court farm '!H9</f>
        <v>Moderate</v>
      </c>
      <c r="I9" s="60" t="str">
        <f>'Court farm '!I9</f>
        <v>Moderate</v>
      </c>
      <c r="J9" s="60" t="str">
        <f>'Court farm '!J9</f>
        <v>Moderate</v>
      </c>
      <c r="K9" s="60" t="str">
        <f>'Court farm '!K9</f>
        <v>Moderate</v>
      </c>
      <c r="L9" s="60" t="str">
        <f>'Court farm '!L9</f>
        <v>Moderate</v>
      </c>
      <c r="M9" s="60" t="str">
        <f>'Court farm '!M9</f>
        <v>Moderate</v>
      </c>
      <c r="N9" s="60">
        <f>'Court farm '!N9</f>
        <v>0</v>
      </c>
      <c r="O9" s="60">
        <f>'Court farm '!O9</f>
        <v>0</v>
      </c>
      <c r="P9" s="60">
        <f>'Court farm '!P9</f>
        <v>0</v>
      </c>
      <c r="Q9" s="60">
        <f>'Court farm '!Q9</f>
        <v>0</v>
      </c>
      <c r="R9" s="60">
        <f>'Court farm '!R9</f>
        <v>0</v>
      </c>
      <c r="S9" s="60">
        <f>'Court farm '!S9</f>
        <v>0</v>
      </c>
      <c r="T9" s="60">
        <f>'Court farm '!T9</f>
        <v>0</v>
      </c>
      <c r="U9" s="60">
        <f>'Court farm '!U9</f>
        <v>0</v>
      </c>
      <c r="V9" s="60">
        <f>'Court farm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'Court farm '!C10</f>
        <v>6.1</v>
      </c>
      <c r="D10" s="60">
        <f>'Court farm '!D10</f>
        <v>6</v>
      </c>
      <c r="E10" s="60">
        <f>'Court farm '!E10</f>
        <v>5.9</v>
      </c>
      <c r="F10" s="60">
        <f>'Court farm '!F10</f>
        <v>5.8</v>
      </c>
      <c r="G10" s="60">
        <f>'Court farm '!G10</f>
        <v>5.9</v>
      </c>
      <c r="H10" s="60">
        <f>'Court farm '!H10</f>
        <v>5.9</v>
      </c>
      <c r="I10" s="60">
        <f>'Court farm '!I10</f>
        <v>5.9</v>
      </c>
      <c r="J10" s="60">
        <f>'Court farm '!J10</f>
        <v>5.9</v>
      </c>
      <c r="K10" s="60">
        <f>'Court farm '!K10</f>
        <v>6.5</v>
      </c>
      <c r="L10" s="60">
        <f>'Court farm '!L10</f>
        <v>6.4</v>
      </c>
      <c r="M10" s="60">
        <f>'Court farm '!M10</f>
        <v>6.6</v>
      </c>
      <c r="N10" s="60">
        <f>'Court farm '!N10</f>
        <v>0</v>
      </c>
      <c r="O10" s="60">
        <f>'Court farm '!O10</f>
        <v>0</v>
      </c>
      <c r="P10" s="60">
        <f>'Court farm '!P10</f>
        <v>0</v>
      </c>
      <c r="Q10" s="60">
        <f>'Court farm '!Q10</f>
        <v>0</v>
      </c>
      <c r="R10" s="60">
        <f>'Court farm '!R10</f>
        <v>0</v>
      </c>
      <c r="S10" s="60">
        <f>'Court farm '!S10</f>
        <v>0</v>
      </c>
      <c r="T10" s="60">
        <f>'Court farm '!T10</f>
        <v>0</v>
      </c>
      <c r="U10" s="60">
        <f>'Court farm '!U10</f>
        <v>0</v>
      </c>
      <c r="V10" s="60">
        <f>'Court farm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'Court farm '!C11</f>
        <v>2</v>
      </c>
      <c r="D11" s="60">
        <f>'Court farm '!D11</f>
        <v>1</v>
      </c>
      <c r="E11" s="60">
        <f>'Court farm '!E11</f>
        <v>2</v>
      </c>
      <c r="F11" s="60">
        <f>'Court farm '!F11</f>
        <v>1</v>
      </c>
      <c r="G11" s="60">
        <f>'Court farm '!G11</f>
        <v>1</v>
      </c>
      <c r="H11" s="60">
        <f>'Court farm '!H11</f>
        <v>1</v>
      </c>
      <c r="I11" s="60">
        <f>'Court farm '!I11</f>
        <v>1</v>
      </c>
      <c r="J11" s="60">
        <f>'Court farm '!J11</f>
        <v>1</v>
      </c>
      <c r="K11" s="60">
        <f>'Court farm '!K11</f>
        <v>0</v>
      </c>
      <c r="L11" s="60">
        <f>'Court farm '!L11</f>
        <v>0</v>
      </c>
      <c r="M11" s="60">
        <f>'Court farm '!M11</f>
        <v>0</v>
      </c>
      <c r="N11" s="60">
        <f>'Court farm '!N11</f>
        <v>0</v>
      </c>
      <c r="O11" s="60">
        <f>'Court farm '!O11</f>
        <v>0</v>
      </c>
      <c r="P11" s="60">
        <f>'Court farm '!P11</f>
        <v>0</v>
      </c>
      <c r="Q11" s="60">
        <f>'Court farm '!Q11</f>
        <v>0</v>
      </c>
      <c r="R11" s="60">
        <f>'Court farm '!R11</f>
        <v>0</v>
      </c>
      <c r="S11" s="60">
        <f>'Court farm '!S11</f>
        <v>0</v>
      </c>
      <c r="T11" s="60">
        <f>'Court farm '!T11</f>
        <v>0</v>
      </c>
      <c r="U11" s="60">
        <f>'Court farm '!U11</f>
        <v>0</v>
      </c>
      <c r="V11" s="60">
        <f>'Court farm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'Court farm '!C12</f>
        <v>2</v>
      </c>
      <c r="D12" s="60">
        <f>'Court farm '!D12</f>
        <v>2</v>
      </c>
      <c r="E12" s="60">
        <f>'Court farm '!E12</f>
        <v>2</v>
      </c>
      <c r="F12" s="60">
        <f>'Court farm '!F12</f>
        <v>2</v>
      </c>
      <c r="G12" s="60">
        <f>'Court farm '!G12</f>
        <v>2</v>
      </c>
      <c r="H12" s="60">
        <f>'Court farm '!H12</f>
        <v>2</v>
      </c>
      <c r="I12" s="60">
        <f>'Court farm '!I12</f>
        <v>2</v>
      </c>
      <c r="J12" s="60">
        <f>'Court farm '!J12</f>
        <v>2</v>
      </c>
      <c r="K12" s="60">
        <f>'Court farm '!K12</f>
        <v>0</v>
      </c>
      <c r="L12" s="60">
        <f>'Court farm '!L12</f>
        <v>0</v>
      </c>
      <c r="M12" s="60">
        <f>'Court farm '!M12</f>
        <v>0</v>
      </c>
      <c r="N12" s="60">
        <f>'Court farm '!N12</f>
        <v>0</v>
      </c>
      <c r="O12" s="60">
        <f>'Court farm '!O12</f>
        <v>0</v>
      </c>
      <c r="P12" s="60">
        <f>'Court farm '!P12</f>
        <v>0</v>
      </c>
      <c r="Q12" s="60">
        <f>'Court farm '!Q12</f>
        <v>0</v>
      </c>
      <c r="R12" s="60">
        <f>'Court farm '!R12</f>
        <v>0</v>
      </c>
      <c r="S12" s="60">
        <f>'Court farm '!S12</f>
        <v>0</v>
      </c>
      <c r="T12" s="60">
        <f>'Court farm '!T12</f>
        <v>0</v>
      </c>
      <c r="U12" s="60">
        <f>'Court farm '!U12</f>
        <v>0</v>
      </c>
      <c r="V12" s="60">
        <f>'Court farm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'Court farm '!C13</f>
        <v>3</v>
      </c>
      <c r="D13" s="60">
        <f>'Court farm '!D13</f>
        <v>3</v>
      </c>
      <c r="E13" s="60">
        <f>'Court farm '!E13</f>
        <v>3</v>
      </c>
      <c r="F13" s="60">
        <f>'Court farm '!F13</f>
        <v>3</v>
      </c>
      <c r="G13" s="60">
        <f>'Court farm '!G13</f>
        <v>3</v>
      </c>
      <c r="H13" s="60">
        <f>'Court farm '!H13</f>
        <v>3</v>
      </c>
      <c r="I13" s="60">
        <f>'Court farm '!I13</f>
        <v>3</v>
      </c>
      <c r="J13" s="60">
        <f>'Court farm '!J13</f>
        <v>3</v>
      </c>
      <c r="K13" s="60">
        <f>'Court farm '!K13</f>
        <v>3</v>
      </c>
      <c r="L13" s="60">
        <f>'Court farm '!L13</f>
        <v>3</v>
      </c>
      <c r="M13" s="60">
        <f>'Court farm '!M13</f>
        <v>3</v>
      </c>
      <c r="N13" s="60">
        <f>'Court farm '!N13</f>
        <v>0</v>
      </c>
      <c r="O13" s="60">
        <f>'Court farm '!O13</f>
        <v>0</v>
      </c>
      <c r="P13" s="60">
        <f>'Court farm '!P13</f>
        <v>0</v>
      </c>
      <c r="Q13" s="60">
        <f>'Court farm '!Q13</f>
        <v>0</v>
      </c>
      <c r="R13" s="60">
        <f>'Court farm '!R13</f>
        <v>0</v>
      </c>
      <c r="S13" s="60">
        <f>'Court farm '!S13</f>
        <v>0</v>
      </c>
      <c r="T13" s="60">
        <f>'Court farm '!T13</f>
        <v>0</v>
      </c>
      <c r="U13" s="60">
        <f>'Court farm '!U13</f>
        <v>0</v>
      </c>
      <c r="V13" s="60">
        <f>'Court farm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'Court farm '!C14</f>
        <v xml:space="preserve">Grass Silage (25% DM) </v>
      </c>
      <c r="D14" s="102" t="str">
        <f>'Court farm '!D14</f>
        <v xml:space="preserve">Grass Silage (25% DM) </v>
      </c>
      <c r="E14" s="102" t="str">
        <f>'Court farm '!E14</f>
        <v xml:space="preserve">Grass Silage (25% DM) </v>
      </c>
      <c r="F14" s="102" t="str">
        <f>'Court farm '!F14</f>
        <v xml:space="preserve">Grass Silage (25% DM) </v>
      </c>
      <c r="G14" s="102" t="str">
        <f>'Court farm '!G14</f>
        <v xml:space="preserve">Grass Silage (25% DM) </v>
      </c>
      <c r="H14" s="102" t="str">
        <f>'Court farm '!H14</f>
        <v xml:space="preserve">Grass Silage (25% DM) </v>
      </c>
      <c r="I14" s="102" t="str">
        <f>'Court farm '!I14</f>
        <v xml:space="preserve">Grass Silage (25% DM) </v>
      </c>
      <c r="J14" s="102" t="str">
        <f>'Court farm '!J14</f>
        <v xml:space="preserve">Grass Silage (25% DM) </v>
      </c>
      <c r="K14" s="102" t="str">
        <f>'Court farm '!K14</f>
        <v xml:space="preserve">Grass Silage (25% DM) </v>
      </c>
      <c r="L14" s="102" t="str">
        <f>'Court farm '!L14</f>
        <v xml:space="preserve">Grass Silage (25% DM) </v>
      </c>
      <c r="M14" s="102" t="str">
        <f>'Court farm '!M14</f>
        <v xml:space="preserve">Grass Silage (25% DM) </v>
      </c>
      <c r="N14" s="102">
        <f>'Court farm '!N14</f>
        <v>0</v>
      </c>
      <c r="O14" s="102">
        <f>'Court farm '!O14</f>
        <v>0</v>
      </c>
      <c r="P14" s="102">
        <f>'Court farm '!P14</f>
        <v>0</v>
      </c>
      <c r="Q14" s="102">
        <f>'Court farm '!Q14</f>
        <v>0</v>
      </c>
      <c r="R14" s="102">
        <f>'Court farm '!R14</f>
        <v>0</v>
      </c>
      <c r="S14" s="102">
        <f>'Court farm '!S14</f>
        <v>0</v>
      </c>
      <c r="T14" s="102">
        <f>'Court farm '!T14</f>
        <v>0</v>
      </c>
      <c r="U14" s="102">
        <f>'Court farm '!U14</f>
        <v>0</v>
      </c>
      <c r="V14" s="102">
        <f>'Court farm '!V14</f>
        <v>0</v>
      </c>
      <c r="AD14" s="30" t="s">
        <v>138</v>
      </c>
      <c r="AE14" s="30">
        <v>6</v>
      </c>
      <c r="AI14" s="53" t="s">
        <v>119</v>
      </c>
      <c r="AJ14" s="54">
        <v>0.8</v>
      </c>
      <c r="AK14" s="55">
        <v>1.7</v>
      </c>
      <c r="AL14" s="11">
        <v>12</v>
      </c>
      <c r="AM14" s="11">
        <v>6.7</v>
      </c>
      <c r="AN14" s="11" t="s">
        <v>135</v>
      </c>
    </row>
    <row r="15" spans="1:41" ht="13" x14ac:dyDescent="0.25">
      <c r="A15" s="135" t="s">
        <v>9</v>
      </c>
      <c r="B15" s="135"/>
      <c r="C15" s="60">
        <f>'Court farm '!C15</f>
        <v>47</v>
      </c>
      <c r="D15" s="60">
        <f>'Court farm '!D15</f>
        <v>47</v>
      </c>
      <c r="E15" s="60">
        <f>'Court farm '!E15</f>
        <v>47</v>
      </c>
      <c r="F15" s="60">
        <f>'Court farm '!F15</f>
        <v>47</v>
      </c>
      <c r="G15" s="60">
        <f>'Court farm '!G15</f>
        <v>47</v>
      </c>
      <c r="H15" s="60">
        <f>'Court farm '!H15</f>
        <v>47</v>
      </c>
      <c r="I15" s="60">
        <f>'Court farm '!I15</f>
        <v>47</v>
      </c>
      <c r="J15" s="60">
        <f>'Court farm '!J15</f>
        <v>47</v>
      </c>
      <c r="K15" s="60">
        <f>'Court farm '!K15</f>
        <v>47</v>
      </c>
      <c r="L15" s="60">
        <f>'Court farm '!L15</f>
        <v>47</v>
      </c>
      <c r="M15" s="60">
        <f>'Court farm '!M15</f>
        <v>47</v>
      </c>
      <c r="N15" s="60">
        <f>'Court farm '!N15</f>
        <v>0</v>
      </c>
      <c r="O15" s="60">
        <f>'Court farm '!O15</f>
        <v>0</v>
      </c>
      <c r="P15" s="60">
        <f>'Court farm '!P15</f>
        <v>0</v>
      </c>
      <c r="Q15" s="60">
        <f>'Court farm '!Q15</f>
        <v>0</v>
      </c>
      <c r="R15" s="60">
        <f>'Court farm '!R15</f>
        <v>0</v>
      </c>
      <c r="S15" s="60">
        <f>'Court farm '!S15</f>
        <v>0</v>
      </c>
      <c r="T15" s="60">
        <f>'Court farm '!T15</f>
        <v>0</v>
      </c>
      <c r="U15" s="60">
        <f>'Court farm '!U15</f>
        <v>0</v>
      </c>
      <c r="V15" s="60">
        <f>'Court farm '!V15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'Court farm '!C16</f>
        <v>Medium/Clay</v>
      </c>
      <c r="D16" s="103" t="str">
        <f>'Court farm '!D16</f>
        <v>Medium/Clay</v>
      </c>
      <c r="E16" s="103" t="str">
        <f>'Court farm '!E16</f>
        <v>Medium/Clay</v>
      </c>
      <c r="F16" s="103" t="str">
        <f>'Court farm '!F16</f>
        <v>Medium/Clay</v>
      </c>
      <c r="G16" s="103" t="str">
        <f>'Court farm '!G16</f>
        <v>Medium/Clay</v>
      </c>
      <c r="H16" s="103" t="str">
        <f>'Court farm '!H16</f>
        <v>Medium/Clay</v>
      </c>
      <c r="I16" s="103" t="str">
        <f>'Court farm '!I16</f>
        <v>Medium/Clay</v>
      </c>
      <c r="J16" s="103" t="str">
        <f>'Court farm '!J16</f>
        <v>Medium/Clay</v>
      </c>
      <c r="K16" s="103" t="str">
        <f>'Court farm '!K16</f>
        <v>Medium/Clay</v>
      </c>
      <c r="L16" s="103" t="str">
        <f>'Court farm '!L16</f>
        <v>Medium/Clay</v>
      </c>
      <c r="M16" s="103" t="str">
        <f>'Court farm '!M16</f>
        <v>Medium/Clay</v>
      </c>
      <c r="N16" s="103">
        <f>'Court farm '!N16</f>
        <v>0</v>
      </c>
      <c r="O16" s="103">
        <f>'Court farm '!O16</f>
        <v>0</v>
      </c>
      <c r="P16" s="103">
        <f>'Court farm '!P16</f>
        <v>0</v>
      </c>
      <c r="Q16" s="103">
        <f>'Court farm '!Q16</f>
        <v>0</v>
      </c>
      <c r="R16" s="103">
        <f>'Court farm '!R16</f>
        <v>0</v>
      </c>
      <c r="S16" s="103">
        <f>'Court farm '!S16</f>
        <v>0</v>
      </c>
      <c r="T16" s="103">
        <f>'Court farm '!T16</f>
        <v>0</v>
      </c>
      <c r="U16" s="103">
        <f>'Court farm '!U16</f>
        <v>0</v>
      </c>
      <c r="V16" s="103">
        <f>'Court farm '!V16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5.9</v>
      </c>
      <c r="J60" s="76">
        <f t="shared" si="14"/>
        <v>6.5</v>
      </c>
      <c r="K60" s="76">
        <f t="shared" si="14"/>
        <v>6.4</v>
      </c>
      <c r="L60" s="76">
        <f t="shared" si="14"/>
        <v>6.6</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-1.7999999999999989</v>
      </c>
      <c r="K64" s="77">
        <f t="shared" si="17"/>
        <v>-1.2000000000000011</v>
      </c>
      <c r="L64" s="77">
        <f t="shared" si="17"/>
        <v>-2.3999999999999968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1.7999999999999989</v>
      </c>
      <c r="K65" s="77">
        <f t="shared" si="18"/>
        <v>1.2000000000000011</v>
      </c>
      <c r="L65" s="77">
        <f t="shared" si="18"/>
        <v>2.3999999999999968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'Court farm '!C1:D1</f>
        <v xml:space="preserve">PAN-016983 </v>
      </c>
      <c r="D1" s="141"/>
      <c r="E1" s="93" t="s">
        <v>45</v>
      </c>
      <c r="F1" s="39" t="str">
        <f>'Court farm '!F1</f>
        <v>47.2ha</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'Court farm '!C2:D2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'Court farm '!C3:D3</f>
        <v xml:space="preserve">Byproduct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'Court farm '!C4:D4</f>
        <v>Park Farm,Malthouse Lane, Caerleon, NP18 3PB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'Court farm '!C5:D5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'Court farm '!C8</f>
        <v>1</v>
      </c>
      <c r="D8" s="60">
        <f>'Court farm '!D8</f>
        <v>2</v>
      </c>
      <c r="E8" s="60">
        <f>'Court farm '!E8</f>
        <v>3</v>
      </c>
      <c r="F8" s="60">
        <f>'Court farm '!F8</f>
        <v>4</v>
      </c>
      <c r="G8" s="60">
        <f>'Court farm '!G8</f>
        <v>5</v>
      </c>
      <c r="H8" s="60">
        <f>'Court farm '!H8</f>
        <v>6</v>
      </c>
      <c r="I8" s="60">
        <f>'Court farm '!I8</f>
        <v>7</v>
      </c>
      <c r="J8" s="60">
        <f>'Court farm '!J8</f>
        <v>8</v>
      </c>
      <c r="K8" s="60">
        <f>'Court farm '!K8</f>
        <v>9</v>
      </c>
      <c r="L8" s="60">
        <f>'Court farm '!L8</f>
        <v>10</v>
      </c>
      <c r="M8" s="60">
        <f>'Court farm '!M8</f>
        <v>11</v>
      </c>
      <c r="N8" s="60">
        <f>'Court farm '!N8</f>
        <v>0</v>
      </c>
      <c r="O8" s="60">
        <f>'Court farm '!O8</f>
        <v>0</v>
      </c>
      <c r="P8" s="60">
        <f>'Court farm '!P8</f>
        <v>0</v>
      </c>
      <c r="Q8" s="60">
        <f>'Court farm '!Q8</f>
        <v>0</v>
      </c>
      <c r="R8" s="60">
        <f>'Court farm '!R8</f>
        <v>0</v>
      </c>
      <c r="S8" s="60">
        <f>'Court farm '!S8</f>
        <v>0</v>
      </c>
      <c r="T8" s="60">
        <f>'Court farm '!T8</f>
        <v>0</v>
      </c>
      <c r="U8" s="60">
        <f>'Court farm '!U8</f>
        <v>0</v>
      </c>
      <c r="V8" s="60">
        <f>'Court farm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'Court farm '!C9</f>
        <v>Moderate</v>
      </c>
      <c r="D9" s="60" t="str">
        <f>'Court farm '!D9</f>
        <v>Moderate</v>
      </c>
      <c r="E9" s="60" t="str">
        <f>'Court farm '!E9</f>
        <v>Moderate</v>
      </c>
      <c r="F9" s="60" t="str">
        <f>'Court farm '!F9</f>
        <v>Moderate</v>
      </c>
      <c r="G9" s="60" t="str">
        <f>'Court farm '!G9</f>
        <v>Moderate</v>
      </c>
      <c r="H9" s="60" t="str">
        <f>'Court farm '!H9</f>
        <v>Moderate</v>
      </c>
      <c r="I9" s="60" t="str">
        <f>'Court farm '!I9</f>
        <v>Moderate</v>
      </c>
      <c r="J9" s="60" t="str">
        <f>'Court farm '!J9</f>
        <v>Moderate</v>
      </c>
      <c r="K9" s="60" t="str">
        <f>'Court farm '!K9</f>
        <v>Moderate</v>
      </c>
      <c r="L9" s="60" t="str">
        <f>'Court farm '!L9</f>
        <v>Moderate</v>
      </c>
      <c r="M9" s="60" t="str">
        <f>'Court farm '!M9</f>
        <v>Moderate</v>
      </c>
      <c r="N9" s="60">
        <f>'Court farm '!N9</f>
        <v>0</v>
      </c>
      <c r="O9" s="60">
        <f>'Court farm '!O9</f>
        <v>0</v>
      </c>
      <c r="P9" s="60">
        <f>'Court farm '!P9</f>
        <v>0</v>
      </c>
      <c r="Q9" s="60">
        <f>'Court farm '!Q9</f>
        <v>0</v>
      </c>
      <c r="R9" s="60">
        <f>'Court farm '!R9</f>
        <v>0</v>
      </c>
      <c r="S9" s="60">
        <f>'Court farm '!S9</f>
        <v>0</v>
      </c>
      <c r="T9" s="60">
        <f>'Court farm '!T9</f>
        <v>0</v>
      </c>
      <c r="U9" s="60">
        <f>'Court farm '!U9</f>
        <v>0</v>
      </c>
      <c r="V9" s="60">
        <f>'Court farm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'Court farm '!C10</f>
        <v>6.1</v>
      </c>
      <c r="D10" s="60">
        <f>'Court farm '!D10</f>
        <v>6</v>
      </c>
      <c r="E10" s="60">
        <f>'Court farm '!E10</f>
        <v>5.9</v>
      </c>
      <c r="F10" s="60">
        <f>'Court farm '!F10</f>
        <v>5.8</v>
      </c>
      <c r="G10" s="60">
        <f>'Court farm '!G10</f>
        <v>5.9</v>
      </c>
      <c r="H10" s="60">
        <f>'Court farm '!H10</f>
        <v>5.9</v>
      </c>
      <c r="I10" s="60">
        <f>'Court farm '!I10</f>
        <v>5.9</v>
      </c>
      <c r="J10" s="60">
        <f>'Court farm '!J10</f>
        <v>5.9</v>
      </c>
      <c r="K10" s="60">
        <f>'Court farm '!K10</f>
        <v>6.5</v>
      </c>
      <c r="L10" s="60">
        <f>'Court farm '!L10</f>
        <v>6.4</v>
      </c>
      <c r="M10" s="60">
        <f>'Court farm '!M10</f>
        <v>6.6</v>
      </c>
      <c r="N10" s="60">
        <f>'Court farm '!N10</f>
        <v>0</v>
      </c>
      <c r="O10" s="60">
        <f>'Court farm '!O10</f>
        <v>0</v>
      </c>
      <c r="P10" s="60">
        <f>'Court farm '!P10</f>
        <v>0</v>
      </c>
      <c r="Q10" s="60">
        <f>'Court farm '!Q10</f>
        <v>0</v>
      </c>
      <c r="R10" s="60">
        <f>'Court farm '!R10</f>
        <v>0</v>
      </c>
      <c r="S10" s="60">
        <f>'Court farm '!S10</f>
        <v>0</v>
      </c>
      <c r="T10" s="60">
        <f>'Court farm '!T10</f>
        <v>0</v>
      </c>
      <c r="U10" s="60">
        <f>'Court farm '!U10</f>
        <v>0</v>
      </c>
      <c r="V10" s="60">
        <f>'Court farm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'Court farm '!C11</f>
        <v>2</v>
      </c>
      <c r="D11" s="60">
        <f>'Court farm '!D11</f>
        <v>1</v>
      </c>
      <c r="E11" s="60">
        <f>'Court farm '!E11</f>
        <v>2</v>
      </c>
      <c r="F11" s="60">
        <f>'Court farm '!F11</f>
        <v>1</v>
      </c>
      <c r="G11" s="60">
        <f>'Court farm '!G11</f>
        <v>1</v>
      </c>
      <c r="H11" s="60">
        <f>'Court farm '!H11</f>
        <v>1</v>
      </c>
      <c r="I11" s="60">
        <f>'Court farm '!I11</f>
        <v>1</v>
      </c>
      <c r="J11" s="60">
        <f>'Court farm '!J11</f>
        <v>1</v>
      </c>
      <c r="K11" s="60">
        <f>'Court farm '!K11</f>
        <v>0</v>
      </c>
      <c r="L11" s="60">
        <f>'Court farm '!L11</f>
        <v>0</v>
      </c>
      <c r="M11" s="60">
        <f>'Court farm '!M11</f>
        <v>0</v>
      </c>
      <c r="N11" s="60">
        <f>'Court farm '!N11</f>
        <v>0</v>
      </c>
      <c r="O11" s="60">
        <f>'Court farm '!O11</f>
        <v>0</v>
      </c>
      <c r="P11" s="60">
        <f>'Court farm '!P11</f>
        <v>0</v>
      </c>
      <c r="Q11" s="60">
        <f>'Court farm '!Q11</f>
        <v>0</v>
      </c>
      <c r="R11" s="60">
        <f>'Court farm '!R11</f>
        <v>0</v>
      </c>
      <c r="S11" s="60">
        <f>'Court farm '!S11</f>
        <v>0</v>
      </c>
      <c r="T11" s="60">
        <f>'Court farm '!T11</f>
        <v>0</v>
      </c>
      <c r="U11" s="60">
        <f>'Court farm '!U11</f>
        <v>0</v>
      </c>
      <c r="V11" s="60">
        <f>'Court farm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'Court farm '!C12</f>
        <v>2</v>
      </c>
      <c r="D12" s="60">
        <f>'Court farm '!D12</f>
        <v>2</v>
      </c>
      <c r="E12" s="60">
        <f>'Court farm '!E12</f>
        <v>2</v>
      </c>
      <c r="F12" s="60">
        <f>'Court farm '!F12</f>
        <v>2</v>
      </c>
      <c r="G12" s="60">
        <f>'Court farm '!G12</f>
        <v>2</v>
      </c>
      <c r="H12" s="60">
        <f>'Court farm '!H12</f>
        <v>2</v>
      </c>
      <c r="I12" s="60">
        <f>'Court farm '!I12</f>
        <v>2</v>
      </c>
      <c r="J12" s="60">
        <f>'Court farm '!J12</f>
        <v>2</v>
      </c>
      <c r="K12" s="60">
        <f>'Court farm '!K12</f>
        <v>0</v>
      </c>
      <c r="L12" s="60">
        <f>'Court farm '!L12</f>
        <v>0</v>
      </c>
      <c r="M12" s="60">
        <f>'Court farm '!M12</f>
        <v>0</v>
      </c>
      <c r="N12" s="60">
        <f>'Court farm '!N12</f>
        <v>0</v>
      </c>
      <c r="O12" s="60">
        <f>'Court farm '!O12</f>
        <v>0</v>
      </c>
      <c r="P12" s="60">
        <f>'Court farm '!P12</f>
        <v>0</v>
      </c>
      <c r="Q12" s="60">
        <f>'Court farm '!Q12</f>
        <v>0</v>
      </c>
      <c r="R12" s="60">
        <f>'Court farm '!R12</f>
        <v>0</v>
      </c>
      <c r="S12" s="60">
        <f>'Court farm '!S12</f>
        <v>0</v>
      </c>
      <c r="T12" s="60">
        <f>'Court farm '!T12</f>
        <v>0</v>
      </c>
      <c r="U12" s="60">
        <f>'Court farm '!U12</f>
        <v>0</v>
      </c>
      <c r="V12" s="60">
        <f>'Court farm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'Court farm '!C13</f>
        <v>3</v>
      </c>
      <c r="D13" s="60">
        <f>'Court farm '!D13</f>
        <v>3</v>
      </c>
      <c r="E13" s="60">
        <f>'Court farm '!E13</f>
        <v>3</v>
      </c>
      <c r="F13" s="60">
        <f>'Court farm '!F13</f>
        <v>3</v>
      </c>
      <c r="G13" s="60">
        <f>'Court farm '!G13</f>
        <v>3</v>
      </c>
      <c r="H13" s="60">
        <f>'Court farm '!H13</f>
        <v>3</v>
      </c>
      <c r="I13" s="60">
        <f>'Court farm '!I13</f>
        <v>3</v>
      </c>
      <c r="J13" s="60">
        <f>'Court farm '!J13</f>
        <v>3</v>
      </c>
      <c r="K13" s="60">
        <f>'Court farm '!K13</f>
        <v>3</v>
      </c>
      <c r="L13" s="60">
        <f>'Court farm '!L13</f>
        <v>3</v>
      </c>
      <c r="M13" s="60">
        <f>'Court farm '!M13</f>
        <v>3</v>
      </c>
      <c r="N13" s="60">
        <f>'Court farm '!N13</f>
        <v>0</v>
      </c>
      <c r="O13" s="60">
        <f>'Court farm '!O13</f>
        <v>0</v>
      </c>
      <c r="P13" s="60">
        <f>'Court farm '!P13</f>
        <v>0</v>
      </c>
      <c r="Q13" s="60">
        <f>'Court farm '!Q13</f>
        <v>0</v>
      </c>
      <c r="R13" s="60">
        <f>'Court farm '!R13</f>
        <v>0</v>
      </c>
      <c r="S13" s="60">
        <f>'Court farm '!S13</f>
        <v>0</v>
      </c>
      <c r="T13" s="60">
        <f>'Court farm '!T13</f>
        <v>0</v>
      </c>
      <c r="U13" s="60">
        <f>'Court farm '!U13</f>
        <v>0</v>
      </c>
      <c r="V13" s="60">
        <f>'Court farm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'Court farm '!C14</f>
        <v xml:space="preserve">Grass Silage (25% DM) </v>
      </c>
      <c r="D14" s="102" t="str">
        <f>'Court farm '!D14</f>
        <v xml:space="preserve">Grass Silage (25% DM) </v>
      </c>
      <c r="E14" s="102" t="str">
        <f>'Court farm '!E14</f>
        <v xml:space="preserve">Grass Silage (25% DM) </v>
      </c>
      <c r="F14" s="102" t="str">
        <f>'Court farm '!F14</f>
        <v xml:space="preserve">Grass Silage (25% DM) </v>
      </c>
      <c r="G14" s="102" t="str">
        <f>'Court farm '!G14</f>
        <v xml:space="preserve">Grass Silage (25% DM) </v>
      </c>
      <c r="H14" s="102" t="str">
        <f>'Court farm '!H14</f>
        <v xml:space="preserve">Grass Silage (25% DM) </v>
      </c>
      <c r="I14" s="102" t="str">
        <f>'Court farm '!I14</f>
        <v xml:space="preserve">Grass Silage (25% DM) </v>
      </c>
      <c r="J14" s="102" t="str">
        <f>'Court farm '!J14</f>
        <v xml:space="preserve">Grass Silage (25% DM) </v>
      </c>
      <c r="K14" s="102" t="str">
        <f>'Court farm '!K14</f>
        <v xml:space="preserve">Grass Silage (25% DM) </v>
      </c>
      <c r="L14" s="102" t="str">
        <f>'Court farm '!L14</f>
        <v xml:space="preserve">Grass Silage (25% DM) </v>
      </c>
      <c r="M14" s="102" t="str">
        <f>'Court farm '!M14</f>
        <v xml:space="preserve">Grass Silage (25% DM) </v>
      </c>
      <c r="N14" s="102">
        <f>'Court farm '!N14</f>
        <v>0</v>
      </c>
      <c r="O14" s="102">
        <f>'Court farm '!O14</f>
        <v>0</v>
      </c>
      <c r="P14" s="102">
        <f>'Court farm '!P14</f>
        <v>0</v>
      </c>
      <c r="Q14" s="102">
        <f>'Court farm '!Q14</f>
        <v>0</v>
      </c>
      <c r="R14" s="102">
        <f>'Court farm '!R14</f>
        <v>0</v>
      </c>
      <c r="S14" s="102">
        <f>'Court farm '!S14</f>
        <v>0</v>
      </c>
      <c r="T14" s="102">
        <f>'Court farm '!T14</f>
        <v>0</v>
      </c>
      <c r="U14" s="102">
        <f>'Court farm '!U14</f>
        <v>0</v>
      </c>
      <c r="V14" s="102">
        <f>'Court farm '!V14</f>
        <v>0</v>
      </c>
      <c r="AD14" s="30" t="s">
        <v>138</v>
      </c>
      <c r="AE14" s="30">
        <v>6</v>
      </c>
      <c r="AI14" s="53" t="s">
        <v>119</v>
      </c>
      <c r="AJ14" s="54">
        <v>0.8</v>
      </c>
      <c r="AK14" s="55">
        <v>1.7</v>
      </c>
      <c r="AL14" s="11">
        <v>12</v>
      </c>
      <c r="AM14" s="11">
        <v>6.7</v>
      </c>
      <c r="AN14" s="11" t="s">
        <v>135</v>
      </c>
    </row>
    <row r="15" spans="1:41" ht="13" x14ac:dyDescent="0.25">
      <c r="A15" s="135" t="s">
        <v>9</v>
      </c>
      <c r="B15" s="135"/>
      <c r="C15" s="60">
        <f>'Court farm '!C15</f>
        <v>47</v>
      </c>
      <c r="D15" s="60">
        <f>'Court farm '!D15</f>
        <v>47</v>
      </c>
      <c r="E15" s="60">
        <f>'Court farm '!E15</f>
        <v>47</v>
      </c>
      <c r="F15" s="60">
        <f>'Court farm '!F15</f>
        <v>47</v>
      </c>
      <c r="G15" s="60">
        <f>'Court farm '!G15</f>
        <v>47</v>
      </c>
      <c r="H15" s="60">
        <f>'Court farm '!H15</f>
        <v>47</v>
      </c>
      <c r="I15" s="60">
        <f>'Court farm '!I15</f>
        <v>47</v>
      </c>
      <c r="J15" s="60">
        <f>'Court farm '!J15</f>
        <v>47</v>
      </c>
      <c r="K15" s="60">
        <f>'Court farm '!K15</f>
        <v>47</v>
      </c>
      <c r="L15" s="60">
        <f>'Court farm '!L15</f>
        <v>47</v>
      </c>
      <c r="M15" s="60">
        <f>'Court farm '!M15</f>
        <v>47</v>
      </c>
      <c r="N15" s="60">
        <f>'Court farm '!N15</f>
        <v>0</v>
      </c>
      <c r="O15" s="60">
        <f>'Court farm '!O15</f>
        <v>0</v>
      </c>
      <c r="P15" s="60">
        <f>'Court farm '!P15</f>
        <v>0</v>
      </c>
      <c r="Q15" s="60">
        <f>'Court farm '!Q15</f>
        <v>0</v>
      </c>
      <c r="R15" s="60">
        <f>'Court farm '!R15</f>
        <v>0</v>
      </c>
      <c r="S15" s="60">
        <f>'Court farm '!S15</f>
        <v>0</v>
      </c>
      <c r="T15" s="60">
        <f>'Court farm '!T15</f>
        <v>0</v>
      </c>
      <c r="U15" s="60">
        <f>'Court farm '!U15</f>
        <v>0</v>
      </c>
      <c r="V15" s="60">
        <f>'Court farm '!V15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'Court farm '!C16</f>
        <v>Medium/Clay</v>
      </c>
      <c r="D16" s="103" t="str">
        <f>'Court farm '!D16</f>
        <v>Medium/Clay</v>
      </c>
      <c r="E16" s="103" t="str">
        <f>'Court farm '!E16</f>
        <v>Medium/Clay</v>
      </c>
      <c r="F16" s="103" t="str">
        <f>'Court farm '!F16</f>
        <v>Medium/Clay</v>
      </c>
      <c r="G16" s="103" t="str">
        <f>'Court farm '!G16</f>
        <v>Medium/Clay</v>
      </c>
      <c r="H16" s="103" t="str">
        <f>'Court farm '!H16</f>
        <v>Medium/Clay</v>
      </c>
      <c r="I16" s="103" t="str">
        <f>'Court farm '!I16</f>
        <v>Medium/Clay</v>
      </c>
      <c r="J16" s="103" t="str">
        <f>'Court farm '!J16</f>
        <v>Medium/Clay</v>
      </c>
      <c r="K16" s="103" t="str">
        <f>'Court farm '!K16</f>
        <v>Medium/Clay</v>
      </c>
      <c r="L16" s="103" t="str">
        <f>'Court farm '!L16</f>
        <v>Medium/Clay</v>
      </c>
      <c r="M16" s="103" t="str">
        <f>'Court farm '!M16</f>
        <v>Medium/Clay</v>
      </c>
      <c r="N16" s="103">
        <f>'Court farm '!N16</f>
        <v>0</v>
      </c>
      <c r="O16" s="103">
        <f>'Court farm '!O16</f>
        <v>0</v>
      </c>
      <c r="P16" s="103">
        <f>'Court farm '!P16</f>
        <v>0</v>
      </c>
      <c r="Q16" s="103">
        <f>'Court farm '!Q16</f>
        <v>0</v>
      </c>
      <c r="R16" s="103">
        <f>'Court farm '!R16</f>
        <v>0</v>
      </c>
      <c r="S16" s="103">
        <f>'Court farm '!S16</f>
        <v>0</v>
      </c>
      <c r="T16" s="103">
        <f>'Court farm '!T16</f>
        <v>0</v>
      </c>
      <c r="U16" s="103">
        <f>'Court farm '!U16</f>
        <v>0</v>
      </c>
      <c r="V16" s="103">
        <f>'Court farm '!V16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5.9</v>
      </c>
      <c r="J60" s="76">
        <f t="shared" si="14"/>
        <v>6.5</v>
      </c>
      <c r="K60" s="76">
        <f t="shared" si="14"/>
        <v>6.4</v>
      </c>
      <c r="L60" s="76">
        <f t="shared" si="14"/>
        <v>6.6</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-1.7999999999999989</v>
      </c>
      <c r="K64" s="77">
        <f t="shared" si="17"/>
        <v>-1.2000000000000011</v>
      </c>
      <c r="L64" s="77">
        <f t="shared" si="17"/>
        <v>-2.3999999999999968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1.7999999999999989</v>
      </c>
      <c r="K65" s="77">
        <f t="shared" si="18"/>
        <v>1.2000000000000011</v>
      </c>
      <c r="L65" s="77">
        <f t="shared" si="18"/>
        <v>2.3999999999999968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'Court farm '!C1:D1</f>
        <v xml:space="preserve">PAN-016983 </v>
      </c>
      <c r="D1" s="141"/>
      <c r="E1" s="93" t="s">
        <v>45</v>
      </c>
      <c r="F1" s="39" t="str">
        <f>'Court farm '!F1</f>
        <v>47.2ha</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'Court farm '!C2:D2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'Court farm '!C3:D3</f>
        <v xml:space="preserve">Byproduct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'Court farm '!C4:D4</f>
        <v>Park Farm,Malthouse Lane, Caerleon, NP18 3PB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'Court farm '!C5:D5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'Court farm '!C8</f>
        <v>1</v>
      </c>
      <c r="D8" s="60">
        <f>'Court farm '!D8</f>
        <v>2</v>
      </c>
      <c r="E8" s="60">
        <f>'Court farm '!E8</f>
        <v>3</v>
      </c>
      <c r="F8" s="60">
        <f>'Court farm '!F8</f>
        <v>4</v>
      </c>
      <c r="G8" s="60">
        <f>'Court farm '!G8</f>
        <v>5</v>
      </c>
      <c r="H8" s="60">
        <f>'Court farm '!H8</f>
        <v>6</v>
      </c>
      <c r="I8" s="60">
        <f>'Court farm '!I8</f>
        <v>7</v>
      </c>
      <c r="J8" s="60">
        <f>'Court farm '!J8</f>
        <v>8</v>
      </c>
      <c r="K8" s="60">
        <f>'Court farm '!K8</f>
        <v>9</v>
      </c>
      <c r="L8" s="60">
        <f>'Court farm '!L8</f>
        <v>10</v>
      </c>
      <c r="M8" s="60">
        <f>'Court farm '!M8</f>
        <v>11</v>
      </c>
      <c r="N8" s="60">
        <f>'Court farm '!N8</f>
        <v>0</v>
      </c>
      <c r="O8" s="60">
        <f>'Court farm '!O8</f>
        <v>0</v>
      </c>
      <c r="P8" s="60">
        <f>'Court farm '!P8</f>
        <v>0</v>
      </c>
      <c r="Q8" s="60">
        <f>'Court farm '!Q8</f>
        <v>0</v>
      </c>
      <c r="R8" s="60">
        <f>'Court farm '!R8</f>
        <v>0</v>
      </c>
      <c r="S8" s="60">
        <f>'Court farm '!S8</f>
        <v>0</v>
      </c>
      <c r="T8" s="60">
        <f>'Court farm '!T8</f>
        <v>0</v>
      </c>
      <c r="U8" s="60">
        <f>'Court farm '!U8</f>
        <v>0</v>
      </c>
      <c r="V8" s="60">
        <f>'Court farm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'Court farm '!C9</f>
        <v>Moderate</v>
      </c>
      <c r="D9" s="60" t="str">
        <f>'Court farm '!D9</f>
        <v>Moderate</v>
      </c>
      <c r="E9" s="60" t="str">
        <f>'Court farm '!E9</f>
        <v>Moderate</v>
      </c>
      <c r="F9" s="60" t="str">
        <f>'Court farm '!F9</f>
        <v>Moderate</v>
      </c>
      <c r="G9" s="60" t="str">
        <f>'Court farm '!G9</f>
        <v>Moderate</v>
      </c>
      <c r="H9" s="60" t="str">
        <f>'Court farm '!H9</f>
        <v>Moderate</v>
      </c>
      <c r="I9" s="60" t="str">
        <f>'Court farm '!I9</f>
        <v>Moderate</v>
      </c>
      <c r="J9" s="60" t="str">
        <f>'Court farm '!J9</f>
        <v>Moderate</v>
      </c>
      <c r="K9" s="60" t="str">
        <f>'Court farm '!K9</f>
        <v>Moderate</v>
      </c>
      <c r="L9" s="60" t="str">
        <f>'Court farm '!L9</f>
        <v>Moderate</v>
      </c>
      <c r="M9" s="60" t="str">
        <f>'Court farm '!M9</f>
        <v>Moderate</v>
      </c>
      <c r="N9" s="60">
        <f>'Court farm '!N9</f>
        <v>0</v>
      </c>
      <c r="O9" s="60">
        <f>'Court farm '!O9</f>
        <v>0</v>
      </c>
      <c r="P9" s="60">
        <f>'Court farm '!P9</f>
        <v>0</v>
      </c>
      <c r="Q9" s="60">
        <f>'Court farm '!Q9</f>
        <v>0</v>
      </c>
      <c r="R9" s="60">
        <f>'Court farm '!R9</f>
        <v>0</v>
      </c>
      <c r="S9" s="60">
        <f>'Court farm '!S9</f>
        <v>0</v>
      </c>
      <c r="T9" s="60">
        <f>'Court farm '!T9</f>
        <v>0</v>
      </c>
      <c r="U9" s="60">
        <f>'Court farm '!U9</f>
        <v>0</v>
      </c>
      <c r="V9" s="60">
        <f>'Court farm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'Court farm '!C10</f>
        <v>6.1</v>
      </c>
      <c r="D10" s="60">
        <f>'Court farm '!D10</f>
        <v>6</v>
      </c>
      <c r="E10" s="60">
        <f>'Court farm '!E10</f>
        <v>5.9</v>
      </c>
      <c r="F10" s="60">
        <f>'Court farm '!F10</f>
        <v>5.8</v>
      </c>
      <c r="G10" s="60">
        <f>'Court farm '!G10</f>
        <v>5.9</v>
      </c>
      <c r="H10" s="60">
        <f>'Court farm '!H10</f>
        <v>5.9</v>
      </c>
      <c r="I10" s="60">
        <f>'Court farm '!I10</f>
        <v>5.9</v>
      </c>
      <c r="J10" s="60">
        <f>'Court farm '!J10</f>
        <v>5.9</v>
      </c>
      <c r="K10" s="60">
        <f>'Court farm '!K10</f>
        <v>6.5</v>
      </c>
      <c r="L10" s="60">
        <f>'Court farm '!L10</f>
        <v>6.4</v>
      </c>
      <c r="M10" s="60">
        <f>'Court farm '!M10</f>
        <v>6.6</v>
      </c>
      <c r="N10" s="60">
        <f>'Court farm '!N10</f>
        <v>0</v>
      </c>
      <c r="O10" s="60">
        <f>'Court farm '!O10</f>
        <v>0</v>
      </c>
      <c r="P10" s="60">
        <f>'Court farm '!P10</f>
        <v>0</v>
      </c>
      <c r="Q10" s="60">
        <f>'Court farm '!Q10</f>
        <v>0</v>
      </c>
      <c r="R10" s="60">
        <f>'Court farm '!R10</f>
        <v>0</v>
      </c>
      <c r="S10" s="60">
        <f>'Court farm '!S10</f>
        <v>0</v>
      </c>
      <c r="T10" s="60">
        <f>'Court farm '!T10</f>
        <v>0</v>
      </c>
      <c r="U10" s="60">
        <f>'Court farm '!U10</f>
        <v>0</v>
      </c>
      <c r="V10" s="60">
        <f>'Court farm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'Court farm '!C11</f>
        <v>2</v>
      </c>
      <c r="D11" s="60">
        <f>'Court farm '!D11</f>
        <v>1</v>
      </c>
      <c r="E11" s="60">
        <f>'Court farm '!E11</f>
        <v>2</v>
      </c>
      <c r="F11" s="60">
        <f>'Court farm '!F11</f>
        <v>1</v>
      </c>
      <c r="G11" s="60">
        <f>'Court farm '!G11</f>
        <v>1</v>
      </c>
      <c r="H11" s="60">
        <f>'Court farm '!H11</f>
        <v>1</v>
      </c>
      <c r="I11" s="60">
        <f>'Court farm '!I11</f>
        <v>1</v>
      </c>
      <c r="J11" s="60">
        <f>'Court farm '!J11</f>
        <v>1</v>
      </c>
      <c r="K11" s="60">
        <f>'Court farm '!K11</f>
        <v>0</v>
      </c>
      <c r="L11" s="60">
        <f>'Court farm '!L11</f>
        <v>0</v>
      </c>
      <c r="M11" s="60">
        <f>'Court farm '!M11</f>
        <v>0</v>
      </c>
      <c r="N11" s="60">
        <f>'Court farm '!N11</f>
        <v>0</v>
      </c>
      <c r="O11" s="60">
        <f>'Court farm '!O11</f>
        <v>0</v>
      </c>
      <c r="P11" s="60">
        <f>'Court farm '!P11</f>
        <v>0</v>
      </c>
      <c r="Q11" s="60">
        <f>'Court farm '!Q11</f>
        <v>0</v>
      </c>
      <c r="R11" s="60">
        <f>'Court farm '!R11</f>
        <v>0</v>
      </c>
      <c r="S11" s="60">
        <f>'Court farm '!S11</f>
        <v>0</v>
      </c>
      <c r="T11" s="60">
        <f>'Court farm '!T11</f>
        <v>0</v>
      </c>
      <c r="U11" s="60">
        <f>'Court farm '!U11</f>
        <v>0</v>
      </c>
      <c r="V11" s="60">
        <f>'Court farm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'Court farm '!C12</f>
        <v>2</v>
      </c>
      <c r="D12" s="60">
        <f>'Court farm '!D12</f>
        <v>2</v>
      </c>
      <c r="E12" s="60">
        <f>'Court farm '!E12</f>
        <v>2</v>
      </c>
      <c r="F12" s="60">
        <f>'Court farm '!F12</f>
        <v>2</v>
      </c>
      <c r="G12" s="60">
        <f>'Court farm '!G12</f>
        <v>2</v>
      </c>
      <c r="H12" s="60">
        <f>'Court farm '!H12</f>
        <v>2</v>
      </c>
      <c r="I12" s="60">
        <f>'Court farm '!I12</f>
        <v>2</v>
      </c>
      <c r="J12" s="60">
        <f>'Court farm '!J12</f>
        <v>2</v>
      </c>
      <c r="K12" s="60">
        <f>'Court farm '!K12</f>
        <v>0</v>
      </c>
      <c r="L12" s="60">
        <f>'Court farm '!L12</f>
        <v>0</v>
      </c>
      <c r="M12" s="60">
        <f>'Court farm '!M12</f>
        <v>0</v>
      </c>
      <c r="N12" s="60">
        <f>'Court farm '!N12</f>
        <v>0</v>
      </c>
      <c r="O12" s="60">
        <f>'Court farm '!O12</f>
        <v>0</v>
      </c>
      <c r="P12" s="60">
        <f>'Court farm '!P12</f>
        <v>0</v>
      </c>
      <c r="Q12" s="60">
        <f>'Court farm '!Q12</f>
        <v>0</v>
      </c>
      <c r="R12" s="60">
        <f>'Court farm '!R12</f>
        <v>0</v>
      </c>
      <c r="S12" s="60">
        <f>'Court farm '!S12</f>
        <v>0</v>
      </c>
      <c r="T12" s="60">
        <f>'Court farm '!T12</f>
        <v>0</v>
      </c>
      <c r="U12" s="60">
        <f>'Court farm '!U12</f>
        <v>0</v>
      </c>
      <c r="V12" s="60">
        <f>'Court farm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'Court farm '!C13</f>
        <v>3</v>
      </c>
      <c r="D13" s="60">
        <f>'Court farm '!D13</f>
        <v>3</v>
      </c>
      <c r="E13" s="60">
        <f>'Court farm '!E13</f>
        <v>3</v>
      </c>
      <c r="F13" s="60">
        <f>'Court farm '!F13</f>
        <v>3</v>
      </c>
      <c r="G13" s="60">
        <f>'Court farm '!G13</f>
        <v>3</v>
      </c>
      <c r="H13" s="60">
        <f>'Court farm '!H13</f>
        <v>3</v>
      </c>
      <c r="I13" s="60">
        <f>'Court farm '!I13</f>
        <v>3</v>
      </c>
      <c r="J13" s="60">
        <f>'Court farm '!J13</f>
        <v>3</v>
      </c>
      <c r="K13" s="60">
        <f>'Court farm '!K13</f>
        <v>3</v>
      </c>
      <c r="L13" s="60">
        <f>'Court farm '!L13</f>
        <v>3</v>
      </c>
      <c r="M13" s="60">
        <f>'Court farm '!M13</f>
        <v>3</v>
      </c>
      <c r="N13" s="60">
        <f>'Court farm '!N13</f>
        <v>0</v>
      </c>
      <c r="O13" s="60">
        <f>'Court farm '!O13</f>
        <v>0</v>
      </c>
      <c r="P13" s="60">
        <f>'Court farm '!P13</f>
        <v>0</v>
      </c>
      <c r="Q13" s="60">
        <f>'Court farm '!Q13</f>
        <v>0</v>
      </c>
      <c r="R13" s="60">
        <f>'Court farm '!R13</f>
        <v>0</v>
      </c>
      <c r="S13" s="60">
        <f>'Court farm '!S13</f>
        <v>0</v>
      </c>
      <c r="T13" s="60">
        <f>'Court farm '!T13</f>
        <v>0</v>
      </c>
      <c r="U13" s="60">
        <f>'Court farm '!U13</f>
        <v>0</v>
      </c>
      <c r="V13" s="60">
        <f>'Court farm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'Court farm '!C14</f>
        <v xml:space="preserve">Grass Silage (25% DM) </v>
      </c>
      <c r="D14" s="102" t="str">
        <f>'Court farm '!D14</f>
        <v xml:space="preserve">Grass Silage (25% DM) </v>
      </c>
      <c r="E14" s="102" t="str">
        <f>'Court farm '!E14</f>
        <v xml:space="preserve">Grass Silage (25% DM) </v>
      </c>
      <c r="F14" s="102" t="str">
        <f>'Court farm '!F14</f>
        <v xml:space="preserve">Grass Silage (25% DM) </v>
      </c>
      <c r="G14" s="102" t="str">
        <f>'Court farm '!G14</f>
        <v xml:space="preserve">Grass Silage (25% DM) </v>
      </c>
      <c r="H14" s="102" t="str">
        <f>'Court farm '!H14</f>
        <v xml:space="preserve">Grass Silage (25% DM) </v>
      </c>
      <c r="I14" s="102" t="str">
        <f>'Court farm '!I14</f>
        <v xml:space="preserve">Grass Silage (25% DM) </v>
      </c>
      <c r="J14" s="102" t="str">
        <f>'Court farm '!J14</f>
        <v xml:space="preserve">Grass Silage (25% DM) </v>
      </c>
      <c r="K14" s="102" t="str">
        <f>'Court farm '!K14</f>
        <v xml:space="preserve">Grass Silage (25% DM) </v>
      </c>
      <c r="L14" s="102" t="str">
        <f>'Court farm '!L14</f>
        <v xml:space="preserve">Grass Silage (25% DM) </v>
      </c>
      <c r="M14" s="102" t="str">
        <f>'Court farm '!M14</f>
        <v xml:space="preserve">Grass Silage (25% DM) </v>
      </c>
      <c r="N14" s="102">
        <f>'Court farm '!N14</f>
        <v>0</v>
      </c>
      <c r="O14" s="102">
        <f>'Court farm '!O14</f>
        <v>0</v>
      </c>
      <c r="P14" s="102">
        <f>'Court farm '!P14</f>
        <v>0</v>
      </c>
      <c r="Q14" s="102">
        <f>'Court farm '!Q14</f>
        <v>0</v>
      </c>
      <c r="R14" s="102">
        <f>'Court farm '!R14</f>
        <v>0</v>
      </c>
      <c r="S14" s="102">
        <f>'Court farm '!S14</f>
        <v>0</v>
      </c>
      <c r="T14" s="102">
        <f>'Court farm '!T14</f>
        <v>0</v>
      </c>
      <c r="U14" s="102">
        <f>'Court farm '!U14</f>
        <v>0</v>
      </c>
      <c r="V14" s="102">
        <f>'Court farm '!V14</f>
        <v>0</v>
      </c>
      <c r="AD14" s="30" t="s">
        <v>138</v>
      </c>
      <c r="AE14" s="30">
        <v>6</v>
      </c>
      <c r="AI14" s="53" t="s">
        <v>119</v>
      </c>
      <c r="AJ14" s="54">
        <v>0.8</v>
      </c>
      <c r="AK14" s="55">
        <v>1.7</v>
      </c>
      <c r="AL14" s="11">
        <v>12</v>
      </c>
      <c r="AM14" s="11">
        <v>6.7</v>
      </c>
      <c r="AN14" s="11" t="s">
        <v>135</v>
      </c>
    </row>
    <row r="15" spans="1:41" ht="13" x14ac:dyDescent="0.25">
      <c r="A15" s="135" t="s">
        <v>9</v>
      </c>
      <c r="B15" s="135"/>
      <c r="C15" s="60">
        <f>'Court farm '!C15</f>
        <v>47</v>
      </c>
      <c r="D15" s="60">
        <f>'Court farm '!D15</f>
        <v>47</v>
      </c>
      <c r="E15" s="60">
        <f>'Court farm '!E15</f>
        <v>47</v>
      </c>
      <c r="F15" s="60">
        <f>'Court farm '!F15</f>
        <v>47</v>
      </c>
      <c r="G15" s="60">
        <f>'Court farm '!G15</f>
        <v>47</v>
      </c>
      <c r="H15" s="60">
        <f>'Court farm '!H15</f>
        <v>47</v>
      </c>
      <c r="I15" s="60">
        <f>'Court farm '!I15</f>
        <v>47</v>
      </c>
      <c r="J15" s="60">
        <f>'Court farm '!J15</f>
        <v>47</v>
      </c>
      <c r="K15" s="60">
        <f>'Court farm '!K15</f>
        <v>47</v>
      </c>
      <c r="L15" s="60">
        <f>'Court farm '!L15</f>
        <v>47</v>
      </c>
      <c r="M15" s="60">
        <f>'Court farm '!M15</f>
        <v>47</v>
      </c>
      <c r="N15" s="60">
        <f>'Court farm '!N15</f>
        <v>0</v>
      </c>
      <c r="O15" s="60">
        <f>'Court farm '!O15</f>
        <v>0</v>
      </c>
      <c r="P15" s="60">
        <f>'Court farm '!P15</f>
        <v>0</v>
      </c>
      <c r="Q15" s="60">
        <f>'Court farm '!Q15</f>
        <v>0</v>
      </c>
      <c r="R15" s="60">
        <f>'Court farm '!R15</f>
        <v>0</v>
      </c>
      <c r="S15" s="60">
        <f>'Court farm '!S15</f>
        <v>0</v>
      </c>
      <c r="T15" s="60">
        <f>'Court farm '!T15</f>
        <v>0</v>
      </c>
      <c r="U15" s="60">
        <f>'Court farm '!U15</f>
        <v>0</v>
      </c>
      <c r="V15" s="60">
        <f>'Court farm '!V15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'Court farm '!C16</f>
        <v>Medium/Clay</v>
      </c>
      <c r="D16" s="103" t="str">
        <f>'Court farm '!D16</f>
        <v>Medium/Clay</v>
      </c>
      <c r="E16" s="103" t="str">
        <f>'Court farm '!E16</f>
        <v>Medium/Clay</v>
      </c>
      <c r="F16" s="103" t="str">
        <f>'Court farm '!F16</f>
        <v>Medium/Clay</v>
      </c>
      <c r="G16" s="103" t="str">
        <f>'Court farm '!G16</f>
        <v>Medium/Clay</v>
      </c>
      <c r="H16" s="103" t="str">
        <f>'Court farm '!H16</f>
        <v>Medium/Clay</v>
      </c>
      <c r="I16" s="103" t="str">
        <f>'Court farm '!I16</f>
        <v>Medium/Clay</v>
      </c>
      <c r="J16" s="103" t="str">
        <f>'Court farm '!J16</f>
        <v>Medium/Clay</v>
      </c>
      <c r="K16" s="103" t="str">
        <f>'Court farm '!K16</f>
        <v>Medium/Clay</v>
      </c>
      <c r="L16" s="103" t="str">
        <f>'Court farm '!L16</f>
        <v>Medium/Clay</v>
      </c>
      <c r="M16" s="103" t="str">
        <f>'Court farm '!M16</f>
        <v>Medium/Clay</v>
      </c>
      <c r="N16" s="103">
        <f>'Court farm '!N16</f>
        <v>0</v>
      </c>
      <c r="O16" s="103">
        <f>'Court farm '!O16</f>
        <v>0</v>
      </c>
      <c r="P16" s="103">
        <f>'Court farm '!P16</f>
        <v>0</v>
      </c>
      <c r="Q16" s="103">
        <f>'Court farm '!Q16</f>
        <v>0</v>
      </c>
      <c r="R16" s="103">
        <f>'Court farm '!R16</f>
        <v>0</v>
      </c>
      <c r="S16" s="103">
        <f>'Court farm '!S16</f>
        <v>0</v>
      </c>
      <c r="T16" s="103">
        <f>'Court farm '!T16</f>
        <v>0</v>
      </c>
      <c r="U16" s="103">
        <f>'Court farm '!U16</f>
        <v>0</v>
      </c>
      <c r="V16" s="103">
        <f>'Court farm '!V16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5.9</v>
      </c>
      <c r="J60" s="76">
        <f t="shared" si="14"/>
        <v>6.5</v>
      </c>
      <c r="K60" s="76">
        <f t="shared" si="14"/>
        <v>6.4</v>
      </c>
      <c r="L60" s="76">
        <f t="shared" si="14"/>
        <v>6.6</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-1.7999999999999989</v>
      </c>
      <c r="K64" s="77">
        <f t="shared" si="17"/>
        <v>-1.2000000000000011</v>
      </c>
      <c r="L64" s="77">
        <f t="shared" si="17"/>
        <v>-2.3999999999999968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1.7999999999999989</v>
      </c>
      <c r="K65" s="77">
        <f t="shared" si="18"/>
        <v>1.2000000000000011</v>
      </c>
      <c r="L65" s="77">
        <f t="shared" si="18"/>
        <v>2.3999999999999968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'Court farm '!C1:D1</f>
        <v xml:space="preserve">PAN-016983 </v>
      </c>
      <c r="D1" s="141"/>
      <c r="E1" s="93" t="s">
        <v>45</v>
      </c>
      <c r="F1" s="39" t="str">
        <f>'Court farm '!F1</f>
        <v>47.2ha</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'Court farm '!C2:D2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'Court farm '!C3:D3</f>
        <v xml:space="preserve">Byproduct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'Court farm '!C4:D4</f>
        <v>Park Farm,Malthouse Lane, Caerleon, NP18 3PB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'Court farm '!C5:D5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'Court farm '!C8</f>
        <v>1</v>
      </c>
      <c r="D8" s="60">
        <f>'Court farm '!D8</f>
        <v>2</v>
      </c>
      <c r="E8" s="60">
        <f>'Court farm '!E8</f>
        <v>3</v>
      </c>
      <c r="F8" s="60">
        <f>'Court farm '!F8</f>
        <v>4</v>
      </c>
      <c r="G8" s="60">
        <f>'Court farm '!G8</f>
        <v>5</v>
      </c>
      <c r="H8" s="60">
        <f>'Court farm '!H8</f>
        <v>6</v>
      </c>
      <c r="I8" s="60">
        <f>'Court farm '!I8</f>
        <v>7</v>
      </c>
      <c r="J8" s="60">
        <f>'Court farm '!J8</f>
        <v>8</v>
      </c>
      <c r="K8" s="60">
        <f>'Court farm '!K8</f>
        <v>9</v>
      </c>
      <c r="L8" s="60">
        <f>'Court farm '!L8</f>
        <v>10</v>
      </c>
      <c r="M8" s="60">
        <f>'Court farm '!M8</f>
        <v>11</v>
      </c>
      <c r="N8" s="60">
        <f>'Court farm '!N8</f>
        <v>0</v>
      </c>
      <c r="O8" s="60">
        <f>'Court farm '!O8</f>
        <v>0</v>
      </c>
      <c r="P8" s="60">
        <f>'Court farm '!P8</f>
        <v>0</v>
      </c>
      <c r="Q8" s="60">
        <f>'Court farm '!Q8</f>
        <v>0</v>
      </c>
      <c r="R8" s="60">
        <f>'Court farm '!R8</f>
        <v>0</v>
      </c>
      <c r="S8" s="60">
        <f>'Court farm '!S8</f>
        <v>0</v>
      </c>
      <c r="T8" s="60">
        <f>'Court farm '!T8</f>
        <v>0</v>
      </c>
      <c r="U8" s="60">
        <f>'Court farm '!U8</f>
        <v>0</v>
      </c>
      <c r="V8" s="60">
        <f>'Court farm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'Court farm '!C9</f>
        <v>Moderate</v>
      </c>
      <c r="D9" s="60" t="str">
        <f>'Court farm '!D9</f>
        <v>Moderate</v>
      </c>
      <c r="E9" s="60" t="str">
        <f>'Court farm '!E9</f>
        <v>Moderate</v>
      </c>
      <c r="F9" s="60" t="str">
        <f>'Court farm '!F9</f>
        <v>Moderate</v>
      </c>
      <c r="G9" s="60" t="str">
        <f>'Court farm '!G9</f>
        <v>Moderate</v>
      </c>
      <c r="H9" s="60" t="str">
        <f>'Court farm '!H9</f>
        <v>Moderate</v>
      </c>
      <c r="I9" s="60" t="str">
        <f>'Court farm '!I9</f>
        <v>Moderate</v>
      </c>
      <c r="J9" s="60" t="str">
        <f>'Court farm '!J9</f>
        <v>Moderate</v>
      </c>
      <c r="K9" s="60" t="str">
        <f>'Court farm '!K9</f>
        <v>Moderate</v>
      </c>
      <c r="L9" s="60" t="str">
        <f>'Court farm '!L9</f>
        <v>Moderate</v>
      </c>
      <c r="M9" s="60" t="str">
        <f>'Court farm '!M9</f>
        <v>Moderate</v>
      </c>
      <c r="N9" s="60">
        <f>'Court farm '!N9</f>
        <v>0</v>
      </c>
      <c r="O9" s="60">
        <f>'Court farm '!O9</f>
        <v>0</v>
      </c>
      <c r="P9" s="60">
        <f>'Court farm '!P9</f>
        <v>0</v>
      </c>
      <c r="Q9" s="60">
        <f>'Court farm '!Q9</f>
        <v>0</v>
      </c>
      <c r="R9" s="60">
        <f>'Court farm '!R9</f>
        <v>0</v>
      </c>
      <c r="S9" s="60">
        <f>'Court farm '!S9</f>
        <v>0</v>
      </c>
      <c r="T9" s="60">
        <f>'Court farm '!T9</f>
        <v>0</v>
      </c>
      <c r="U9" s="60">
        <f>'Court farm '!U9</f>
        <v>0</v>
      </c>
      <c r="V9" s="60">
        <f>'Court farm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'Court farm '!C10</f>
        <v>6.1</v>
      </c>
      <c r="D10" s="60">
        <f>'Court farm '!D10</f>
        <v>6</v>
      </c>
      <c r="E10" s="60">
        <f>'Court farm '!E10</f>
        <v>5.9</v>
      </c>
      <c r="F10" s="60">
        <f>'Court farm '!F10</f>
        <v>5.8</v>
      </c>
      <c r="G10" s="60">
        <f>'Court farm '!G10</f>
        <v>5.9</v>
      </c>
      <c r="H10" s="60">
        <f>'Court farm '!H10</f>
        <v>5.9</v>
      </c>
      <c r="I10" s="60">
        <f>'Court farm '!I10</f>
        <v>5.9</v>
      </c>
      <c r="J10" s="60">
        <f>'Court farm '!J10</f>
        <v>5.9</v>
      </c>
      <c r="K10" s="60">
        <f>'Court farm '!K10</f>
        <v>6.5</v>
      </c>
      <c r="L10" s="60">
        <f>'Court farm '!L10</f>
        <v>6.4</v>
      </c>
      <c r="M10" s="60">
        <f>'Court farm '!M10</f>
        <v>6.6</v>
      </c>
      <c r="N10" s="60">
        <f>'Court farm '!N10</f>
        <v>0</v>
      </c>
      <c r="O10" s="60">
        <f>'Court farm '!O10</f>
        <v>0</v>
      </c>
      <c r="P10" s="60">
        <f>'Court farm '!P10</f>
        <v>0</v>
      </c>
      <c r="Q10" s="60">
        <f>'Court farm '!Q10</f>
        <v>0</v>
      </c>
      <c r="R10" s="60">
        <f>'Court farm '!R10</f>
        <v>0</v>
      </c>
      <c r="S10" s="60">
        <f>'Court farm '!S10</f>
        <v>0</v>
      </c>
      <c r="T10" s="60">
        <f>'Court farm '!T10</f>
        <v>0</v>
      </c>
      <c r="U10" s="60">
        <f>'Court farm '!U10</f>
        <v>0</v>
      </c>
      <c r="V10" s="60">
        <f>'Court farm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'Court farm '!C11</f>
        <v>2</v>
      </c>
      <c r="D11" s="60">
        <f>'Court farm '!D11</f>
        <v>1</v>
      </c>
      <c r="E11" s="60">
        <f>'Court farm '!E11</f>
        <v>2</v>
      </c>
      <c r="F11" s="60">
        <f>'Court farm '!F11</f>
        <v>1</v>
      </c>
      <c r="G11" s="60">
        <f>'Court farm '!G11</f>
        <v>1</v>
      </c>
      <c r="H11" s="60">
        <f>'Court farm '!H11</f>
        <v>1</v>
      </c>
      <c r="I11" s="60">
        <f>'Court farm '!I11</f>
        <v>1</v>
      </c>
      <c r="J11" s="60">
        <f>'Court farm '!J11</f>
        <v>1</v>
      </c>
      <c r="K11" s="60">
        <f>'Court farm '!K11</f>
        <v>0</v>
      </c>
      <c r="L11" s="60">
        <f>'Court farm '!L11</f>
        <v>0</v>
      </c>
      <c r="M11" s="60">
        <f>'Court farm '!M11</f>
        <v>0</v>
      </c>
      <c r="N11" s="60">
        <f>'Court farm '!N11</f>
        <v>0</v>
      </c>
      <c r="O11" s="60">
        <f>'Court farm '!O11</f>
        <v>0</v>
      </c>
      <c r="P11" s="60">
        <f>'Court farm '!P11</f>
        <v>0</v>
      </c>
      <c r="Q11" s="60">
        <f>'Court farm '!Q11</f>
        <v>0</v>
      </c>
      <c r="R11" s="60">
        <f>'Court farm '!R11</f>
        <v>0</v>
      </c>
      <c r="S11" s="60">
        <f>'Court farm '!S11</f>
        <v>0</v>
      </c>
      <c r="T11" s="60">
        <f>'Court farm '!T11</f>
        <v>0</v>
      </c>
      <c r="U11" s="60">
        <f>'Court farm '!U11</f>
        <v>0</v>
      </c>
      <c r="V11" s="60">
        <f>'Court farm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'Court farm '!C12</f>
        <v>2</v>
      </c>
      <c r="D12" s="60">
        <f>'Court farm '!D12</f>
        <v>2</v>
      </c>
      <c r="E12" s="60">
        <f>'Court farm '!E12</f>
        <v>2</v>
      </c>
      <c r="F12" s="60">
        <f>'Court farm '!F12</f>
        <v>2</v>
      </c>
      <c r="G12" s="60">
        <f>'Court farm '!G12</f>
        <v>2</v>
      </c>
      <c r="H12" s="60">
        <f>'Court farm '!H12</f>
        <v>2</v>
      </c>
      <c r="I12" s="60">
        <f>'Court farm '!I12</f>
        <v>2</v>
      </c>
      <c r="J12" s="60">
        <f>'Court farm '!J12</f>
        <v>2</v>
      </c>
      <c r="K12" s="60">
        <f>'Court farm '!K12</f>
        <v>0</v>
      </c>
      <c r="L12" s="60">
        <f>'Court farm '!L12</f>
        <v>0</v>
      </c>
      <c r="M12" s="60">
        <f>'Court farm '!M12</f>
        <v>0</v>
      </c>
      <c r="N12" s="60">
        <f>'Court farm '!N12</f>
        <v>0</v>
      </c>
      <c r="O12" s="60">
        <f>'Court farm '!O12</f>
        <v>0</v>
      </c>
      <c r="P12" s="60">
        <f>'Court farm '!P12</f>
        <v>0</v>
      </c>
      <c r="Q12" s="60">
        <f>'Court farm '!Q12</f>
        <v>0</v>
      </c>
      <c r="R12" s="60">
        <f>'Court farm '!R12</f>
        <v>0</v>
      </c>
      <c r="S12" s="60">
        <f>'Court farm '!S12</f>
        <v>0</v>
      </c>
      <c r="T12" s="60">
        <f>'Court farm '!T12</f>
        <v>0</v>
      </c>
      <c r="U12" s="60">
        <f>'Court farm '!U12</f>
        <v>0</v>
      </c>
      <c r="V12" s="60">
        <f>'Court farm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'Court farm '!C13</f>
        <v>3</v>
      </c>
      <c r="D13" s="60">
        <f>'Court farm '!D13</f>
        <v>3</v>
      </c>
      <c r="E13" s="60">
        <f>'Court farm '!E13</f>
        <v>3</v>
      </c>
      <c r="F13" s="60">
        <f>'Court farm '!F13</f>
        <v>3</v>
      </c>
      <c r="G13" s="60">
        <f>'Court farm '!G13</f>
        <v>3</v>
      </c>
      <c r="H13" s="60">
        <f>'Court farm '!H13</f>
        <v>3</v>
      </c>
      <c r="I13" s="60">
        <f>'Court farm '!I13</f>
        <v>3</v>
      </c>
      <c r="J13" s="60">
        <f>'Court farm '!J13</f>
        <v>3</v>
      </c>
      <c r="K13" s="60">
        <f>'Court farm '!K13</f>
        <v>3</v>
      </c>
      <c r="L13" s="60">
        <f>'Court farm '!L13</f>
        <v>3</v>
      </c>
      <c r="M13" s="60">
        <f>'Court farm '!M13</f>
        <v>3</v>
      </c>
      <c r="N13" s="60">
        <f>'Court farm '!N13</f>
        <v>0</v>
      </c>
      <c r="O13" s="60">
        <f>'Court farm '!O13</f>
        <v>0</v>
      </c>
      <c r="P13" s="60">
        <f>'Court farm '!P13</f>
        <v>0</v>
      </c>
      <c r="Q13" s="60">
        <f>'Court farm '!Q13</f>
        <v>0</v>
      </c>
      <c r="R13" s="60">
        <f>'Court farm '!R13</f>
        <v>0</v>
      </c>
      <c r="S13" s="60">
        <f>'Court farm '!S13</f>
        <v>0</v>
      </c>
      <c r="T13" s="60">
        <f>'Court farm '!T13</f>
        <v>0</v>
      </c>
      <c r="U13" s="60">
        <f>'Court farm '!U13</f>
        <v>0</v>
      </c>
      <c r="V13" s="60">
        <f>'Court farm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'Court farm '!C14</f>
        <v xml:space="preserve">Grass Silage (25% DM) </v>
      </c>
      <c r="D14" s="102" t="str">
        <f>'Court farm '!D14</f>
        <v xml:space="preserve">Grass Silage (25% DM) </v>
      </c>
      <c r="E14" s="102" t="str">
        <f>'Court farm '!E14</f>
        <v xml:space="preserve">Grass Silage (25% DM) </v>
      </c>
      <c r="F14" s="102" t="str">
        <f>'Court farm '!F14</f>
        <v xml:space="preserve">Grass Silage (25% DM) </v>
      </c>
      <c r="G14" s="102" t="str">
        <f>'Court farm '!G14</f>
        <v xml:space="preserve">Grass Silage (25% DM) </v>
      </c>
      <c r="H14" s="102" t="str">
        <f>'Court farm '!H14</f>
        <v xml:space="preserve">Grass Silage (25% DM) </v>
      </c>
      <c r="I14" s="102" t="str">
        <f>'Court farm '!I14</f>
        <v xml:space="preserve">Grass Silage (25% DM) </v>
      </c>
      <c r="J14" s="102" t="str">
        <f>'Court farm '!J14</f>
        <v xml:space="preserve">Grass Silage (25% DM) </v>
      </c>
      <c r="K14" s="102" t="str">
        <f>'Court farm '!K14</f>
        <v xml:space="preserve">Grass Silage (25% DM) </v>
      </c>
      <c r="L14" s="102" t="str">
        <f>'Court farm '!L14</f>
        <v xml:space="preserve">Grass Silage (25% DM) </v>
      </c>
      <c r="M14" s="102" t="str">
        <f>'Court farm '!M14</f>
        <v xml:space="preserve">Grass Silage (25% DM) </v>
      </c>
      <c r="N14" s="102">
        <f>'Court farm '!N14</f>
        <v>0</v>
      </c>
      <c r="O14" s="102">
        <f>'Court farm '!O14</f>
        <v>0</v>
      </c>
      <c r="P14" s="102">
        <f>'Court farm '!P14</f>
        <v>0</v>
      </c>
      <c r="Q14" s="102">
        <f>'Court farm '!Q14</f>
        <v>0</v>
      </c>
      <c r="R14" s="102">
        <f>'Court farm '!R14</f>
        <v>0</v>
      </c>
      <c r="S14" s="102">
        <f>'Court farm '!S14</f>
        <v>0</v>
      </c>
      <c r="T14" s="102">
        <f>'Court farm '!T14</f>
        <v>0</v>
      </c>
      <c r="U14" s="102">
        <f>'Court farm '!U14</f>
        <v>0</v>
      </c>
      <c r="V14" s="102">
        <f>'Court farm '!V14</f>
        <v>0</v>
      </c>
      <c r="AD14" s="30" t="s">
        <v>138</v>
      </c>
      <c r="AE14" s="30">
        <v>6</v>
      </c>
      <c r="AI14" s="53" t="s">
        <v>119</v>
      </c>
      <c r="AJ14" s="54">
        <v>0.8</v>
      </c>
      <c r="AK14" s="55">
        <v>1.7</v>
      </c>
      <c r="AL14" s="11">
        <v>12</v>
      </c>
      <c r="AM14" s="11">
        <v>6.7</v>
      </c>
      <c r="AN14" s="11" t="s">
        <v>135</v>
      </c>
    </row>
    <row r="15" spans="1:41" ht="13" x14ac:dyDescent="0.25">
      <c r="A15" s="135" t="s">
        <v>9</v>
      </c>
      <c r="B15" s="135"/>
      <c r="C15" s="60">
        <f>'Court farm '!C15</f>
        <v>47</v>
      </c>
      <c r="D15" s="60">
        <f>'Court farm '!D15</f>
        <v>47</v>
      </c>
      <c r="E15" s="60">
        <f>'Court farm '!E15</f>
        <v>47</v>
      </c>
      <c r="F15" s="60">
        <f>'Court farm '!F15</f>
        <v>47</v>
      </c>
      <c r="G15" s="60">
        <f>'Court farm '!G15</f>
        <v>47</v>
      </c>
      <c r="H15" s="60">
        <f>'Court farm '!H15</f>
        <v>47</v>
      </c>
      <c r="I15" s="60">
        <f>'Court farm '!I15</f>
        <v>47</v>
      </c>
      <c r="J15" s="60">
        <f>'Court farm '!J15</f>
        <v>47</v>
      </c>
      <c r="K15" s="60">
        <f>'Court farm '!K15</f>
        <v>47</v>
      </c>
      <c r="L15" s="60">
        <f>'Court farm '!L15</f>
        <v>47</v>
      </c>
      <c r="M15" s="60">
        <f>'Court farm '!M15</f>
        <v>47</v>
      </c>
      <c r="N15" s="60">
        <f>'Court farm '!N15</f>
        <v>0</v>
      </c>
      <c r="O15" s="60">
        <f>'Court farm '!O15</f>
        <v>0</v>
      </c>
      <c r="P15" s="60">
        <f>'Court farm '!P15</f>
        <v>0</v>
      </c>
      <c r="Q15" s="60">
        <f>'Court farm '!Q15</f>
        <v>0</v>
      </c>
      <c r="R15" s="60">
        <f>'Court farm '!R15</f>
        <v>0</v>
      </c>
      <c r="S15" s="60">
        <f>'Court farm '!S15</f>
        <v>0</v>
      </c>
      <c r="T15" s="60">
        <f>'Court farm '!T15</f>
        <v>0</v>
      </c>
      <c r="U15" s="60">
        <f>'Court farm '!U15</f>
        <v>0</v>
      </c>
      <c r="V15" s="60">
        <f>'Court farm '!V15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'Court farm '!C16</f>
        <v>Medium/Clay</v>
      </c>
      <c r="D16" s="103" t="str">
        <f>'Court farm '!D16</f>
        <v>Medium/Clay</v>
      </c>
      <c r="E16" s="103" t="str">
        <f>'Court farm '!E16</f>
        <v>Medium/Clay</v>
      </c>
      <c r="F16" s="103" t="str">
        <f>'Court farm '!F16</f>
        <v>Medium/Clay</v>
      </c>
      <c r="G16" s="103" t="str">
        <f>'Court farm '!G16</f>
        <v>Medium/Clay</v>
      </c>
      <c r="H16" s="103" t="str">
        <f>'Court farm '!H16</f>
        <v>Medium/Clay</v>
      </c>
      <c r="I16" s="103" t="str">
        <f>'Court farm '!I16</f>
        <v>Medium/Clay</v>
      </c>
      <c r="J16" s="103" t="str">
        <f>'Court farm '!J16</f>
        <v>Medium/Clay</v>
      </c>
      <c r="K16" s="103" t="str">
        <f>'Court farm '!K16</f>
        <v>Medium/Clay</v>
      </c>
      <c r="L16" s="103" t="str">
        <f>'Court farm '!L16</f>
        <v>Medium/Clay</v>
      </c>
      <c r="M16" s="103" t="str">
        <f>'Court farm '!M16</f>
        <v>Medium/Clay</v>
      </c>
      <c r="N16" s="103">
        <f>'Court farm '!N16</f>
        <v>0</v>
      </c>
      <c r="O16" s="103">
        <f>'Court farm '!O16</f>
        <v>0</v>
      </c>
      <c r="P16" s="103">
        <f>'Court farm '!P16</f>
        <v>0</v>
      </c>
      <c r="Q16" s="103">
        <f>'Court farm '!Q16</f>
        <v>0</v>
      </c>
      <c r="R16" s="103">
        <f>'Court farm '!R16</f>
        <v>0</v>
      </c>
      <c r="S16" s="103">
        <f>'Court farm '!S16</f>
        <v>0</v>
      </c>
      <c r="T16" s="103">
        <f>'Court farm '!T16</f>
        <v>0</v>
      </c>
      <c r="U16" s="103">
        <f>'Court farm '!U16</f>
        <v>0</v>
      </c>
      <c r="V16" s="103">
        <f>'Court farm '!V16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5.9</v>
      </c>
      <c r="J60" s="76">
        <f t="shared" si="14"/>
        <v>6.5</v>
      </c>
      <c r="K60" s="76">
        <f t="shared" si="14"/>
        <v>6.4</v>
      </c>
      <c r="L60" s="76">
        <f t="shared" si="14"/>
        <v>6.6</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-1.7999999999999989</v>
      </c>
      <c r="K64" s="77">
        <f t="shared" si="17"/>
        <v>-1.2000000000000011</v>
      </c>
      <c r="L64" s="77">
        <f t="shared" si="17"/>
        <v>-2.3999999999999968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1.7999999999999989</v>
      </c>
      <c r="K65" s="77">
        <f t="shared" si="18"/>
        <v>1.2000000000000011</v>
      </c>
      <c r="L65" s="77">
        <f t="shared" si="18"/>
        <v>2.3999999999999968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'Court farm '!C1:D1</f>
        <v xml:space="preserve">PAN-016983 </v>
      </c>
      <c r="D1" s="141"/>
      <c r="E1" s="93" t="s">
        <v>45</v>
      </c>
      <c r="F1" s="39" t="str">
        <f>'Court farm '!F1</f>
        <v>47.2ha</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'Court farm '!C2:D2</f>
        <v>EPR/GP3792SK</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'Court farm '!C3:D3</f>
        <v xml:space="preserve">Byproduct </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'Court farm '!C4:D4</f>
        <v>Park Farm,Malthouse Lane, Caerleon, NP18 3PB</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'Court farm '!C5:D5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'Court farm '!C8</f>
        <v>1</v>
      </c>
      <c r="D8" s="60">
        <f>'Court farm '!D8</f>
        <v>2</v>
      </c>
      <c r="E8" s="60">
        <f>'Court farm '!E8</f>
        <v>3</v>
      </c>
      <c r="F8" s="60">
        <f>'Court farm '!F8</f>
        <v>4</v>
      </c>
      <c r="G8" s="60">
        <f>'Court farm '!G8</f>
        <v>5</v>
      </c>
      <c r="H8" s="60">
        <f>'Court farm '!H8</f>
        <v>6</v>
      </c>
      <c r="I8" s="60">
        <f>'Court farm '!I8</f>
        <v>7</v>
      </c>
      <c r="J8" s="60">
        <f>'Court farm '!J8</f>
        <v>8</v>
      </c>
      <c r="K8" s="60">
        <f>'Court farm '!K8</f>
        <v>9</v>
      </c>
      <c r="L8" s="60">
        <f>'Court farm '!L8</f>
        <v>10</v>
      </c>
      <c r="M8" s="60">
        <f>'Court farm '!M8</f>
        <v>11</v>
      </c>
      <c r="N8" s="60">
        <f>'Court farm '!N8</f>
        <v>0</v>
      </c>
      <c r="O8" s="60">
        <f>'Court farm '!O8</f>
        <v>0</v>
      </c>
      <c r="P8" s="60">
        <f>'Court farm '!P8</f>
        <v>0</v>
      </c>
      <c r="Q8" s="60">
        <f>'Court farm '!Q8</f>
        <v>0</v>
      </c>
      <c r="R8" s="60">
        <f>'Court farm '!R8</f>
        <v>0</v>
      </c>
      <c r="S8" s="60">
        <f>'Court farm '!S8</f>
        <v>0</v>
      </c>
      <c r="T8" s="60">
        <f>'Court farm '!T8</f>
        <v>0</v>
      </c>
      <c r="U8" s="60">
        <f>'Court farm '!U8</f>
        <v>0</v>
      </c>
      <c r="V8" s="60">
        <f>'Court farm '!V8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'Court farm '!C9</f>
        <v>Moderate</v>
      </c>
      <c r="D9" s="60" t="str">
        <f>'Court farm '!D9</f>
        <v>Moderate</v>
      </c>
      <c r="E9" s="60" t="str">
        <f>'Court farm '!E9</f>
        <v>Moderate</v>
      </c>
      <c r="F9" s="60" t="str">
        <f>'Court farm '!F9</f>
        <v>Moderate</v>
      </c>
      <c r="G9" s="60" t="str">
        <f>'Court farm '!G9</f>
        <v>Moderate</v>
      </c>
      <c r="H9" s="60" t="str">
        <f>'Court farm '!H9</f>
        <v>Moderate</v>
      </c>
      <c r="I9" s="60" t="str">
        <f>'Court farm '!I9</f>
        <v>Moderate</v>
      </c>
      <c r="J9" s="60" t="str">
        <f>'Court farm '!J9</f>
        <v>Moderate</v>
      </c>
      <c r="K9" s="60" t="str">
        <f>'Court farm '!K9</f>
        <v>Moderate</v>
      </c>
      <c r="L9" s="60" t="str">
        <f>'Court farm '!L9</f>
        <v>Moderate</v>
      </c>
      <c r="M9" s="60" t="str">
        <f>'Court farm '!M9</f>
        <v>Moderate</v>
      </c>
      <c r="N9" s="60">
        <f>'Court farm '!N9</f>
        <v>0</v>
      </c>
      <c r="O9" s="60">
        <f>'Court farm '!O9</f>
        <v>0</v>
      </c>
      <c r="P9" s="60">
        <f>'Court farm '!P9</f>
        <v>0</v>
      </c>
      <c r="Q9" s="60">
        <f>'Court farm '!Q9</f>
        <v>0</v>
      </c>
      <c r="R9" s="60">
        <f>'Court farm '!R9</f>
        <v>0</v>
      </c>
      <c r="S9" s="60">
        <f>'Court farm '!S9</f>
        <v>0</v>
      </c>
      <c r="T9" s="60">
        <f>'Court farm '!T9</f>
        <v>0</v>
      </c>
      <c r="U9" s="60">
        <f>'Court farm '!U9</f>
        <v>0</v>
      </c>
      <c r="V9" s="60">
        <f>'Court farm '!V9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'Court farm '!C10</f>
        <v>6.1</v>
      </c>
      <c r="D10" s="60">
        <f>'Court farm '!D10</f>
        <v>6</v>
      </c>
      <c r="E10" s="60">
        <f>'Court farm '!E10</f>
        <v>5.9</v>
      </c>
      <c r="F10" s="60">
        <f>'Court farm '!F10</f>
        <v>5.8</v>
      </c>
      <c r="G10" s="60">
        <f>'Court farm '!G10</f>
        <v>5.9</v>
      </c>
      <c r="H10" s="60">
        <f>'Court farm '!H10</f>
        <v>5.9</v>
      </c>
      <c r="I10" s="60">
        <f>'Court farm '!I10</f>
        <v>5.9</v>
      </c>
      <c r="J10" s="60">
        <f>'Court farm '!J10</f>
        <v>5.9</v>
      </c>
      <c r="K10" s="60">
        <f>'Court farm '!K10</f>
        <v>6.5</v>
      </c>
      <c r="L10" s="60">
        <f>'Court farm '!L10</f>
        <v>6.4</v>
      </c>
      <c r="M10" s="60">
        <f>'Court farm '!M10</f>
        <v>6.6</v>
      </c>
      <c r="N10" s="60">
        <f>'Court farm '!N10</f>
        <v>0</v>
      </c>
      <c r="O10" s="60">
        <f>'Court farm '!O10</f>
        <v>0</v>
      </c>
      <c r="P10" s="60">
        <f>'Court farm '!P10</f>
        <v>0</v>
      </c>
      <c r="Q10" s="60">
        <f>'Court farm '!Q10</f>
        <v>0</v>
      </c>
      <c r="R10" s="60">
        <f>'Court farm '!R10</f>
        <v>0</v>
      </c>
      <c r="S10" s="60">
        <f>'Court farm '!S10</f>
        <v>0</v>
      </c>
      <c r="T10" s="60">
        <f>'Court farm '!T10</f>
        <v>0</v>
      </c>
      <c r="U10" s="60">
        <f>'Court farm '!U10</f>
        <v>0</v>
      </c>
      <c r="V10" s="60">
        <f>'Court farm '!V10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'Court farm '!C11</f>
        <v>2</v>
      </c>
      <c r="D11" s="60">
        <f>'Court farm '!D11</f>
        <v>1</v>
      </c>
      <c r="E11" s="60">
        <f>'Court farm '!E11</f>
        <v>2</v>
      </c>
      <c r="F11" s="60">
        <f>'Court farm '!F11</f>
        <v>1</v>
      </c>
      <c r="G11" s="60">
        <f>'Court farm '!G11</f>
        <v>1</v>
      </c>
      <c r="H11" s="60">
        <f>'Court farm '!H11</f>
        <v>1</v>
      </c>
      <c r="I11" s="60">
        <f>'Court farm '!I11</f>
        <v>1</v>
      </c>
      <c r="J11" s="60">
        <f>'Court farm '!J11</f>
        <v>1</v>
      </c>
      <c r="K11" s="60">
        <f>'Court farm '!K11</f>
        <v>0</v>
      </c>
      <c r="L11" s="60">
        <f>'Court farm '!L11</f>
        <v>0</v>
      </c>
      <c r="M11" s="60">
        <f>'Court farm '!M11</f>
        <v>0</v>
      </c>
      <c r="N11" s="60">
        <f>'Court farm '!N11</f>
        <v>0</v>
      </c>
      <c r="O11" s="60">
        <f>'Court farm '!O11</f>
        <v>0</v>
      </c>
      <c r="P11" s="60">
        <f>'Court farm '!P11</f>
        <v>0</v>
      </c>
      <c r="Q11" s="60">
        <f>'Court farm '!Q11</f>
        <v>0</v>
      </c>
      <c r="R11" s="60">
        <f>'Court farm '!R11</f>
        <v>0</v>
      </c>
      <c r="S11" s="60">
        <f>'Court farm '!S11</f>
        <v>0</v>
      </c>
      <c r="T11" s="60">
        <f>'Court farm '!T11</f>
        <v>0</v>
      </c>
      <c r="U11" s="60">
        <f>'Court farm '!U11</f>
        <v>0</v>
      </c>
      <c r="V11" s="60">
        <f>'Court farm '!V11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'Court farm '!C12</f>
        <v>2</v>
      </c>
      <c r="D12" s="60">
        <f>'Court farm '!D12</f>
        <v>2</v>
      </c>
      <c r="E12" s="60">
        <f>'Court farm '!E12</f>
        <v>2</v>
      </c>
      <c r="F12" s="60">
        <f>'Court farm '!F12</f>
        <v>2</v>
      </c>
      <c r="G12" s="60">
        <f>'Court farm '!G12</f>
        <v>2</v>
      </c>
      <c r="H12" s="60">
        <f>'Court farm '!H12</f>
        <v>2</v>
      </c>
      <c r="I12" s="60">
        <f>'Court farm '!I12</f>
        <v>2</v>
      </c>
      <c r="J12" s="60">
        <f>'Court farm '!J12</f>
        <v>2</v>
      </c>
      <c r="K12" s="60">
        <f>'Court farm '!K12</f>
        <v>0</v>
      </c>
      <c r="L12" s="60">
        <f>'Court farm '!L12</f>
        <v>0</v>
      </c>
      <c r="M12" s="60">
        <f>'Court farm '!M12</f>
        <v>0</v>
      </c>
      <c r="N12" s="60">
        <f>'Court farm '!N12</f>
        <v>0</v>
      </c>
      <c r="O12" s="60">
        <f>'Court farm '!O12</f>
        <v>0</v>
      </c>
      <c r="P12" s="60">
        <f>'Court farm '!P12</f>
        <v>0</v>
      </c>
      <c r="Q12" s="60">
        <f>'Court farm '!Q12</f>
        <v>0</v>
      </c>
      <c r="R12" s="60">
        <f>'Court farm '!R12</f>
        <v>0</v>
      </c>
      <c r="S12" s="60">
        <f>'Court farm '!S12</f>
        <v>0</v>
      </c>
      <c r="T12" s="60">
        <f>'Court farm '!T12</f>
        <v>0</v>
      </c>
      <c r="U12" s="60">
        <f>'Court farm '!U12</f>
        <v>0</v>
      </c>
      <c r="V12" s="60">
        <f>'Court farm '!V12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'Court farm '!C13</f>
        <v>3</v>
      </c>
      <c r="D13" s="60">
        <f>'Court farm '!D13</f>
        <v>3</v>
      </c>
      <c r="E13" s="60">
        <f>'Court farm '!E13</f>
        <v>3</v>
      </c>
      <c r="F13" s="60">
        <f>'Court farm '!F13</f>
        <v>3</v>
      </c>
      <c r="G13" s="60">
        <f>'Court farm '!G13</f>
        <v>3</v>
      </c>
      <c r="H13" s="60">
        <f>'Court farm '!H13</f>
        <v>3</v>
      </c>
      <c r="I13" s="60">
        <f>'Court farm '!I13</f>
        <v>3</v>
      </c>
      <c r="J13" s="60">
        <f>'Court farm '!J13</f>
        <v>3</v>
      </c>
      <c r="K13" s="60">
        <f>'Court farm '!K13</f>
        <v>3</v>
      </c>
      <c r="L13" s="60">
        <f>'Court farm '!L13</f>
        <v>3</v>
      </c>
      <c r="M13" s="60">
        <f>'Court farm '!M13</f>
        <v>3</v>
      </c>
      <c r="N13" s="60">
        <f>'Court farm '!N13</f>
        <v>0</v>
      </c>
      <c r="O13" s="60">
        <f>'Court farm '!O13</f>
        <v>0</v>
      </c>
      <c r="P13" s="60">
        <f>'Court farm '!P13</f>
        <v>0</v>
      </c>
      <c r="Q13" s="60">
        <f>'Court farm '!Q13</f>
        <v>0</v>
      </c>
      <c r="R13" s="60">
        <f>'Court farm '!R13</f>
        <v>0</v>
      </c>
      <c r="S13" s="60">
        <f>'Court farm '!S13</f>
        <v>0</v>
      </c>
      <c r="T13" s="60">
        <f>'Court farm '!T13</f>
        <v>0</v>
      </c>
      <c r="U13" s="60">
        <f>'Court farm '!U13</f>
        <v>0</v>
      </c>
      <c r="V13" s="60">
        <f>'Court farm '!V13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'Court farm '!C14</f>
        <v xml:space="preserve">Grass Silage (25% DM) </v>
      </c>
      <c r="D14" s="102" t="str">
        <f>'Court farm '!D14</f>
        <v xml:space="preserve">Grass Silage (25% DM) </v>
      </c>
      <c r="E14" s="102" t="str">
        <f>'Court farm '!E14</f>
        <v xml:space="preserve">Grass Silage (25% DM) </v>
      </c>
      <c r="F14" s="102" t="str">
        <f>'Court farm '!F14</f>
        <v xml:space="preserve">Grass Silage (25% DM) </v>
      </c>
      <c r="G14" s="102" t="str">
        <f>'Court farm '!G14</f>
        <v xml:space="preserve">Grass Silage (25% DM) </v>
      </c>
      <c r="H14" s="102" t="str">
        <f>'Court farm '!H14</f>
        <v xml:space="preserve">Grass Silage (25% DM) </v>
      </c>
      <c r="I14" s="102" t="str">
        <f>'Court farm '!I14</f>
        <v xml:space="preserve">Grass Silage (25% DM) </v>
      </c>
      <c r="J14" s="102" t="str">
        <f>'Court farm '!J14</f>
        <v xml:space="preserve">Grass Silage (25% DM) </v>
      </c>
      <c r="K14" s="102" t="str">
        <f>'Court farm '!K14</f>
        <v xml:space="preserve">Grass Silage (25% DM) </v>
      </c>
      <c r="L14" s="102" t="str">
        <f>'Court farm '!L14</f>
        <v xml:space="preserve">Grass Silage (25% DM) </v>
      </c>
      <c r="M14" s="102" t="str">
        <f>'Court farm '!M14</f>
        <v xml:space="preserve">Grass Silage (25% DM) </v>
      </c>
      <c r="N14" s="102">
        <f>'Court farm '!N14</f>
        <v>0</v>
      </c>
      <c r="O14" s="102">
        <f>'Court farm '!O14</f>
        <v>0</v>
      </c>
      <c r="P14" s="102">
        <f>'Court farm '!P14</f>
        <v>0</v>
      </c>
      <c r="Q14" s="102">
        <f>'Court farm '!Q14</f>
        <v>0</v>
      </c>
      <c r="R14" s="102">
        <f>'Court farm '!R14</f>
        <v>0</v>
      </c>
      <c r="S14" s="102">
        <f>'Court farm '!S14</f>
        <v>0</v>
      </c>
      <c r="T14" s="102">
        <f>'Court farm '!T14</f>
        <v>0</v>
      </c>
      <c r="U14" s="102">
        <f>'Court farm '!U14</f>
        <v>0</v>
      </c>
      <c r="V14" s="102">
        <f>'Court farm '!V14</f>
        <v>0</v>
      </c>
      <c r="AD14" s="30" t="s">
        <v>138</v>
      </c>
      <c r="AE14" s="30">
        <v>6</v>
      </c>
      <c r="AI14" s="53" t="s">
        <v>119</v>
      </c>
      <c r="AJ14" s="54">
        <v>0.8</v>
      </c>
      <c r="AK14" s="55">
        <v>1.7</v>
      </c>
      <c r="AL14" s="11">
        <v>12</v>
      </c>
      <c r="AM14" s="11">
        <v>6.7</v>
      </c>
      <c r="AN14" s="11" t="s">
        <v>135</v>
      </c>
    </row>
    <row r="15" spans="1:41" ht="13" x14ac:dyDescent="0.25">
      <c r="A15" s="135" t="s">
        <v>9</v>
      </c>
      <c r="B15" s="135"/>
      <c r="C15" s="60">
        <f>'Court farm '!C15</f>
        <v>47</v>
      </c>
      <c r="D15" s="60">
        <f>'Court farm '!D15</f>
        <v>47</v>
      </c>
      <c r="E15" s="60">
        <f>'Court farm '!E15</f>
        <v>47</v>
      </c>
      <c r="F15" s="60">
        <f>'Court farm '!F15</f>
        <v>47</v>
      </c>
      <c r="G15" s="60">
        <f>'Court farm '!G15</f>
        <v>47</v>
      </c>
      <c r="H15" s="60">
        <f>'Court farm '!H15</f>
        <v>47</v>
      </c>
      <c r="I15" s="60">
        <f>'Court farm '!I15</f>
        <v>47</v>
      </c>
      <c r="J15" s="60">
        <f>'Court farm '!J15</f>
        <v>47</v>
      </c>
      <c r="K15" s="60">
        <f>'Court farm '!K15</f>
        <v>47</v>
      </c>
      <c r="L15" s="60">
        <f>'Court farm '!L15</f>
        <v>47</v>
      </c>
      <c r="M15" s="60">
        <f>'Court farm '!M15</f>
        <v>47</v>
      </c>
      <c r="N15" s="60">
        <f>'Court farm '!N15</f>
        <v>0</v>
      </c>
      <c r="O15" s="60">
        <f>'Court farm '!O15</f>
        <v>0</v>
      </c>
      <c r="P15" s="60">
        <f>'Court farm '!P15</f>
        <v>0</v>
      </c>
      <c r="Q15" s="60">
        <f>'Court farm '!Q15</f>
        <v>0</v>
      </c>
      <c r="R15" s="60">
        <f>'Court farm '!R15</f>
        <v>0</v>
      </c>
      <c r="S15" s="60">
        <f>'Court farm '!S15</f>
        <v>0</v>
      </c>
      <c r="T15" s="60">
        <f>'Court farm '!T15</f>
        <v>0</v>
      </c>
      <c r="U15" s="60">
        <f>'Court farm '!U15</f>
        <v>0</v>
      </c>
      <c r="V15" s="60">
        <f>'Court farm '!V15</f>
        <v>0</v>
      </c>
      <c r="AD15" s="30" t="s">
        <v>144</v>
      </c>
      <c r="AE15" s="30">
        <v>7</v>
      </c>
      <c r="AI15" s="53" t="s">
        <v>101</v>
      </c>
      <c r="AJ15" s="62">
        <v>1.8</v>
      </c>
      <c r="AK15" s="55">
        <v>5.4</v>
      </c>
      <c r="AL15" s="11">
        <v>13</v>
      </c>
      <c r="AM15" s="11">
        <v>6.7</v>
      </c>
      <c r="AN15" s="11" t="s">
        <v>135</v>
      </c>
    </row>
    <row r="16" spans="1:41" ht="13.5" thickBot="1" x14ac:dyDescent="0.3">
      <c r="A16" s="137" t="s">
        <v>44</v>
      </c>
      <c r="B16" s="137"/>
      <c r="C16" s="103" t="str">
        <f>'Court farm '!C16</f>
        <v>Medium/Clay</v>
      </c>
      <c r="D16" s="103" t="str">
        <f>'Court farm '!D16</f>
        <v>Medium/Clay</v>
      </c>
      <c r="E16" s="103" t="str">
        <f>'Court farm '!E16</f>
        <v>Medium/Clay</v>
      </c>
      <c r="F16" s="103" t="str">
        <f>'Court farm '!F16</f>
        <v>Medium/Clay</v>
      </c>
      <c r="G16" s="103" t="str">
        <f>'Court farm '!G16</f>
        <v>Medium/Clay</v>
      </c>
      <c r="H16" s="103" t="str">
        <f>'Court farm '!H16</f>
        <v>Medium/Clay</v>
      </c>
      <c r="I16" s="103" t="str">
        <f>'Court farm '!I16</f>
        <v>Medium/Clay</v>
      </c>
      <c r="J16" s="103" t="str">
        <f>'Court farm '!J16</f>
        <v>Medium/Clay</v>
      </c>
      <c r="K16" s="103" t="str">
        <f>'Court farm '!K16</f>
        <v>Medium/Clay</v>
      </c>
      <c r="L16" s="103" t="str">
        <f>'Court farm '!L16</f>
        <v>Medium/Clay</v>
      </c>
      <c r="M16" s="103" t="str">
        <f>'Court farm '!M16</f>
        <v>Medium/Clay</v>
      </c>
      <c r="N16" s="103">
        <f>'Court farm '!N16</f>
        <v>0</v>
      </c>
      <c r="O16" s="103">
        <f>'Court farm '!O16</f>
        <v>0</v>
      </c>
      <c r="P16" s="103">
        <f>'Court farm '!P16</f>
        <v>0</v>
      </c>
      <c r="Q16" s="103">
        <f>'Court farm '!Q16</f>
        <v>0</v>
      </c>
      <c r="R16" s="103">
        <f>'Court farm '!R16</f>
        <v>0</v>
      </c>
      <c r="S16" s="103">
        <f>'Court farm '!S16</f>
        <v>0</v>
      </c>
      <c r="T16" s="103">
        <f>'Court farm '!T16</f>
        <v>0</v>
      </c>
      <c r="U16" s="103">
        <f>'Court farm '!U16</f>
        <v>0</v>
      </c>
      <c r="V16" s="103">
        <f>'Court farm '!V16</f>
        <v>0</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79.899999999999991</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-79.899999999999991</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282</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-282</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"&amp;(VLOOKUP(C14,Table2456[],6,FALSE))</f>
        <v>Medium/Clay I Grass</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ht="13" x14ac:dyDescent="0.3">
      <c r="A60" s="111" t="s">
        <v>4</v>
      </c>
      <c r="B60" s="76">
        <f>C10</f>
        <v>6.1</v>
      </c>
      <c r="C60" s="76">
        <f t="shared" ref="C60:U60" si="14">D10</f>
        <v>6</v>
      </c>
      <c r="D60" s="76">
        <f t="shared" si="14"/>
        <v>5.9</v>
      </c>
      <c r="E60" s="76">
        <f t="shared" si="14"/>
        <v>5.8</v>
      </c>
      <c r="F60" s="76">
        <f t="shared" si="14"/>
        <v>5.9</v>
      </c>
      <c r="G60" s="76">
        <f t="shared" si="14"/>
        <v>5.9</v>
      </c>
      <c r="H60" s="76">
        <f t="shared" si="14"/>
        <v>5.9</v>
      </c>
      <c r="I60" s="76">
        <f t="shared" si="14"/>
        <v>5.9</v>
      </c>
      <c r="J60" s="76">
        <f t="shared" si="14"/>
        <v>6.5</v>
      </c>
      <c r="K60" s="76">
        <f t="shared" si="14"/>
        <v>6.4</v>
      </c>
      <c r="L60" s="76">
        <f t="shared" si="14"/>
        <v>6.6</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0.6000000000000032</v>
      </c>
      <c r="C64" s="77">
        <f t="shared" ref="C64:U64" si="17">(C59-C60)*C61</f>
        <v>1.2000000000000011</v>
      </c>
      <c r="D64" s="77">
        <f t="shared" si="17"/>
        <v>1.7999999999999989</v>
      </c>
      <c r="E64" s="77">
        <f t="shared" si="17"/>
        <v>2.4000000000000021</v>
      </c>
      <c r="F64" s="77">
        <f t="shared" si="17"/>
        <v>1.7999999999999989</v>
      </c>
      <c r="G64" s="77">
        <f t="shared" si="17"/>
        <v>1.7999999999999989</v>
      </c>
      <c r="H64" s="77">
        <f t="shared" si="17"/>
        <v>1.7999999999999989</v>
      </c>
      <c r="I64" s="77">
        <f t="shared" si="17"/>
        <v>1.7999999999999989</v>
      </c>
      <c r="J64" s="77">
        <f t="shared" si="17"/>
        <v>-1.7999999999999989</v>
      </c>
      <c r="K64" s="77">
        <f t="shared" si="17"/>
        <v>-1.2000000000000011</v>
      </c>
      <c r="L64" s="77">
        <f t="shared" si="17"/>
        <v>-2.3999999999999968</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-0.6000000000000032</v>
      </c>
      <c r="C65" s="77">
        <f t="shared" ref="C65:U65" si="18">C63-C64</f>
        <v>-1.2000000000000011</v>
      </c>
      <c r="D65" s="77">
        <f t="shared" si="18"/>
        <v>-1.7999999999999989</v>
      </c>
      <c r="E65" s="77">
        <f t="shared" si="18"/>
        <v>-2.4000000000000021</v>
      </c>
      <c r="F65" s="77">
        <f t="shared" si="18"/>
        <v>-1.7999999999999989</v>
      </c>
      <c r="G65" s="77">
        <f t="shared" si="18"/>
        <v>-1.7999999999999989</v>
      </c>
      <c r="H65" s="77">
        <f t="shared" si="18"/>
        <v>-1.7999999999999989</v>
      </c>
      <c r="I65" s="77">
        <f t="shared" si="18"/>
        <v>-1.7999999999999989</v>
      </c>
      <c r="J65" s="77">
        <f t="shared" si="18"/>
        <v>1.7999999999999989</v>
      </c>
      <c r="K65" s="77">
        <f t="shared" si="18"/>
        <v>1.2000000000000011</v>
      </c>
      <c r="L65" s="77">
        <f t="shared" si="18"/>
        <v>2.3999999999999968</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UNDER</v>
      </c>
      <c r="E66" s="78" t="str">
        <f t="shared" si="19"/>
        <v>UNDER</v>
      </c>
      <c r="F66" s="78" t="str">
        <f t="shared" si="19"/>
        <v>UNDER</v>
      </c>
      <c r="G66" s="78" t="str">
        <f t="shared" si="19"/>
        <v>UNDER</v>
      </c>
      <c r="H66" s="78" t="str">
        <f t="shared" si="19"/>
        <v>UNDER</v>
      </c>
      <c r="I66" s="78" t="str">
        <f t="shared" si="19"/>
        <v>UNDER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'Court farm '!B29</f>
        <v>Application Rate</v>
      </c>
      <c r="C1" s="38" t="str">
        <f>'Court farm '!C29</f>
        <v>Nitrogen Addition</v>
      </c>
      <c r="D1" s="38" t="str">
        <f>'Court farm '!D29</f>
        <v>Phosphate Addition</v>
      </c>
      <c r="E1" s="38" t="str">
        <f>'Court farm '!E29</f>
        <v>Potash  Addition</v>
      </c>
      <c r="F1" s="38" t="str">
        <f>'Court farm '!F29</f>
        <v>Mg Oxide Addition</v>
      </c>
      <c r="G1" s="38" t="str">
        <f>'Court farm '!G29</f>
        <v>Copper Addition</v>
      </c>
      <c r="H1" s="38" t="str">
        <f>'Court farm '!H29</f>
        <v>Zinc Addition</v>
      </c>
      <c r="I1" s="38" t="str">
        <f>'Court farm '!I29</f>
        <v>Lead Addition</v>
      </c>
      <c r="J1" s="38" t="str">
        <f>'Court farm '!J29</f>
        <v>Cadmium Addition</v>
      </c>
      <c r="K1" s="38" t="str">
        <f>'Court farm '!K29</f>
        <v>Mercury Addition</v>
      </c>
      <c r="L1" s="38" t="str">
        <f>'Court farm '!L29</f>
        <v>Nickel Addition</v>
      </c>
      <c r="M1" s="38" t="str">
        <f>'Court farm '!M29</f>
        <v>Chromium Addition</v>
      </c>
      <c r="N1" s="38" t="str">
        <f>'Court farm '!N29</f>
        <v>Aluminium Addition</v>
      </c>
      <c r="O1" s="38" t="str">
        <f>'Court farm '!O29</f>
        <v>Iron Addition</v>
      </c>
      <c r="P1" s="38" t="str">
        <f>'Court farm '!P29</f>
        <v xml:space="preserve">Sodium Addition                 </v>
      </c>
      <c r="Q1" s="38" t="str">
        <f>'Court farm '!Q29</f>
        <v>SO3  Addition                             kg/ha</v>
      </c>
      <c r="R1" s="38" t="str">
        <f>'Court farm '!R29</f>
        <v xml:space="preserve">Selenium Addition </v>
      </c>
      <c r="S1" s="38" t="str">
        <f>'Court farm '!S29</f>
        <v xml:space="preserve">Arsenic  Addition  </v>
      </c>
      <c r="T1" s="38" t="str">
        <f>'Court farm '!T29</f>
        <v xml:space="preserve">Molybdenum Addition  </v>
      </c>
      <c r="U1" s="38" t="str">
        <f>'Court farm '!U29</f>
        <v xml:space="preserve">Fluoride Addition </v>
      </c>
    </row>
    <row r="2" spans="1:21" ht="25" x14ac:dyDescent="0.25">
      <c r="A2" s="144"/>
      <c r="B2" s="38" t="str">
        <f>'Court farm '!B30</f>
        <v>tonnes/ha</v>
      </c>
      <c r="C2" s="38" t="str">
        <f>'Court farm '!C30</f>
        <v>kg/ha</v>
      </c>
      <c r="D2" s="38" t="str">
        <f>'Court farm '!D30</f>
        <v>P2O5 
kg/ha</v>
      </c>
      <c r="E2" s="38" t="str">
        <f>'Court farm '!E30</f>
        <v>K2O 
kg/ha</v>
      </c>
      <c r="F2" s="38" t="str">
        <f>'Court farm '!F30</f>
        <v>MgO 
kg/ha</v>
      </c>
      <c r="G2" s="38" t="str">
        <f>'Court farm '!G30</f>
        <v>kg/ha</v>
      </c>
      <c r="H2" s="38" t="str">
        <f>'Court farm '!H30</f>
        <v>kg/ha</v>
      </c>
      <c r="I2" s="38" t="str">
        <f>'Court farm '!I30</f>
        <v>kg/ha</v>
      </c>
      <c r="J2" s="38" t="str">
        <f>'Court farm '!J30</f>
        <v>kg/ha</v>
      </c>
      <c r="K2" s="38" t="str">
        <f>'Court farm '!K30</f>
        <v>kg/ha</v>
      </c>
      <c r="L2" s="38" t="str">
        <f>'Court farm '!L30</f>
        <v>kg/ha</v>
      </c>
      <c r="M2" s="38" t="str">
        <f>'Court farm '!M30</f>
        <v>kg/ha</v>
      </c>
      <c r="N2" s="38" t="str">
        <f>'Court farm '!N30</f>
        <v>kg/ha</v>
      </c>
      <c r="O2" s="38" t="str">
        <f>'Court farm '!O30</f>
        <v>kg/ha</v>
      </c>
      <c r="P2" s="38" t="str">
        <f>'Court farm '!P30</f>
        <v>kg/ha</v>
      </c>
      <c r="Q2" s="38" t="str">
        <f>'Court farm '!Q30</f>
        <v>kg/ha</v>
      </c>
      <c r="R2" s="38" t="str">
        <f>'Court farm '!R30</f>
        <v>kg/ha</v>
      </c>
      <c r="S2" s="38" t="str">
        <f>'Court farm '!S30</f>
        <v>kg/ha</v>
      </c>
      <c r="T2" s="38" t="str">
        <f>'Court farm '!T30</f>
        <v>kg/ha</v>
      </c>
      <c r="U2" s="38" t="str">
        <f>'Court farm '!U30</f>
        <v>kg/ha</v>
      </c>
    </row>
    <row r="3" spans="1:21" x14ac:dyDescent="0.25">
      <c r="A3" s="36">
        <v>1</v>
      </c>
      <c r="B3" s="33">
        <f>'Court farm '!B31</f>
        <v>92</v>
      </c>
      <c r="C3" s="33">
        <f>'Court farm '!C31</f>
        <v>231.7158</v>
      </c>
      <c r="D3" s="33">
        <f>'Court farm '!D31</f>
        <v>64.913560559999993</v>
      </c>
      <c r="E3" s="33">
        <f>'Court farm '!E31</f>
        <v>14.148950940000001</v>
      </c>
      <c r="F3" s="33">
        <f>'Court farm '!F31</f>
        <v>49.366751039999997</v>
      </c>
      <c r="G3" s="33">
        <f>'Court farm '!G31</f>
        <v>0.34097040000000001</v>
      </c>
      <c r="H3" s="33">
        <f>'Court farm '!H31</f>
        <v>2.5692840000000001</v>
      </c>
      <c r="I3" s="33">
        <f>'Court farm '!I31</f>
        <v>0.59309640000000008</v>
      </c>
      <c r="J3" s="33">
        <f>'Court farm '!J31</f>
        <v>6.4832400000000004E-3</v>
      </c>
      <c r="K3" s="33">
        <f>'Court farm '!K31</f>
        <v>4.8024000000000001E-3</v>
      </c>
      <c r="L3" s="33">
        <f>'Court farm '!L31</f>
        <v>0.63151560000000007</v>
      </c>
      <c r="M3" s="33">
        <f>'Court farm '!M31</f>
        <v>0.54507240000000001</v>
      </c>
      <c r="N3" s="33">
        <f>'Court farm '!N31</f>
        <v>81.400680000000008</v>
      </c>
      <c r="O3" s="33">
        <f>'Court farm '!O31</f>
        <v>9724.86</v>
      </c>
      <c r="P3" s="33">
        <f>'Court farm '!P31</f>
        <v>0</v>
      </c>
      <c r="Q3" s="33">
        <f>'Court farm '!Q31</f>
        <v>78.639300000000006</v>
      </c>
      <c r="R3" s="33">
        <f>'Court farm '!R31</f>
        <v>0</v>
      </c>
      <c r="S3" s="33">
        <f>'Court farm '!S31</f>
        <v>0.40820400000000007</v>
      </c>
      <c r="T3" s="33">
        <f>'Court farm '!T31</f>
        <v>0</v>
      </c>
      <c r="U3" s="33">
        <f>'Court farm '!U31</f>
        <v>0</v>
      </c>
    </row>
    <row r="4" spans="1:21" x14ac:dyDescent="0.25">
      <c r="A4" s="36">
        <v>2</v>
      </c>
      <c r="B4" s="33">
        <f>'Pontsticil cake'!B31</f>
        <v>85</v>
      </c>
      <c r="C4" s="33">
        <f>'Pontsticil cake'!C31</f>
        <v>145.4605</v>
      </c>
      <c r="D4" s="33">
        <f>'Pontsticil cake'!D31</f>
        <v>50.751835700000008</v>
      </c>
      <c r="E4" s="33">
        <f>'Pontsticil cake'!E31</f>
        <v>7.5257792999999999</v>
      </c>
      <c r="F4" s="33">
        <f>'Pontsticil cake'!F31</f>
        <v>24.338611</v>
      </c>
      <c r="G4" s="33">
        <f>'Pontsticil cake'!G31</f>
        <v>0.50444100000000003</v>
      </c>
      <c r="H4" s="33">
        <f>'Pontsticil cake'!H31</f>
        <v>1.8416100000000002</v>
      </c>
      <c r="I4" s="33">
        <f>'Pontsticil cake'!I31</f>
        <v>0.1801575</v>
      </c>
      <c r="J4" s="33">
        <f>'Pontsticil cake'!J31</f>
        <v>1.961715E-2</v>
      </c>
      <c r="K4" s="33">
        <f>'Pontsticil cake'!K31</f>
        <v>4.2704000000000006E-3</v>
      </c>
      <c r="L4" s="33">
        <f>'Pontsticil cake'!L31</f>
        <v>0.27090350000000002</v>
      </c>
      <c r="M4" s="33">
        <f>'Pontsticil cake'!M31</f>
        <v>6.7525699999999994E-2</v>
      </c>
      <c r="N4" s="33">
        <f>'Pontsticil cake'!N31</f>
        <v>1841.6100000000001</v>
      </c>
      <c r="O4" s="33">
        <f>'Pontsticil cake'!O31</f>
        <v>127.57820000000001</v>
      </c>
      <c r="P4" s="33">
        <f>'Pontsticil cake'!P31</f>
        <v>0</v>
      </c>
      <c r="Q4" s="33">
        <f>'Pontsticil cake'!Q31</f>
        <v>181.49200000000002</v>
      </c>
      <c r="R4" s="33">
        <f>'Pontsticil cake'!R31</f>
        <v>0</v>
      </c>
      <c r="S4" s="33">
        <f>'Pontsticil cake'!S31</f>
        <v>0.68593300000000001</v>
      </c>
      <c r="T4" s="33">
        <f>'Pontsticil cake'!T31</f>
        <v>0</v>
      </c>
      <c r="U4" s="33">
        <f>'Pontsticil cake'!U31</f>
        <v>0</v>
      </c>
    </row>
    <row r="5" spans="1:21" x14ac:dyDescent="0.25">
      <c r="A5" s="36">
        <v>3</v>
      </c>
      <c r="B5" s="33">
        <f>'Pontistcil liquid'!B31</f>
        <v>250</v>
      </c>
      <c r="C5" s="33">
        <f>'Pontistcil liquid'!C31</f>
        <v>27.173000000000002</v>
      </c>
      <c r="D5" s="33">
        <f>'Pontistcil liquid'!D31</f>
        <v>10.231605999999998</v>
      </c>
      <c r="E5" s="33">
        <f>'Pontistcil liquid'!E31</f>
        <v>5.1369149999999992</v>
      </c>
      <c r="F5" s="33">
        <f>'Pontistcil liquid'!F31</f>
        <v>4.0148469999999987</v>
      </c>
      <c r="G5" s="33">
        <f>'Pontistcil liquid'!G31</f>
        <v>8.2070000000000004E-2</v>
      </c>
      <c r="H5" s="33">
        <f>'Pontistcil liquid'!H31</f>
        <v>0.33349999999999996</v>
      </c>
      <c r="I5" s="33">
        <f>'Pontistcil liquid'!I31</f>
        <v>3.2190000000000003E-2</v>
      </c>
      <c r="J5" s="33">
        <f>'Pontistcil liquid'!J31</f>
        <v>3.8569999999999998E-3</v>
      </c>
      <c r="K5" s="33">
        <f>'Pontistcil liquid'!K31</f>
        <v>4.9589999999999999E-3</v>
      </c>
      <c r="L5" s="33">
        <f>'Pontistcil liquid'!L31</f>
        <v>2.1314999999999997E-2</v>
      </c>
      <c r="M5" s="33">
        <f>'Pontistcil liquid'!M31</f>
        <v>1.6848999999999996E-2</v>
      </c>
      <c r="N5" s="33">
        <f>'Pontistcil liquid'!N31</f>
        <v>388.59999999999997</v>
      </c>
      <c r="O5" s="33">
        <f>'Pontistcil liquid'!O31</f>
        <v>16.965</v>
      </c>
      <c r="P5" s="33">
        <f>'Pontistcil liquid'!P31</f>
        <v>0</v>
      </c>
      <c r="Q5" s="33">
        <f>'Pontistcil liquid'!Q31</f>
        <v>47.85</v>
      </c>
      <c r="R5" s="33">
        <f>'Pontistcil liquid'!R31</f>
        <v>0</v>
      </c>
      <c r="S5" s="33">
        <f>'Pontistcil liquid'!S31</f>
        <v>0.12586</v>
      </c>
      <c r="T5" s="33">
        <f>'Pontistcil liquid'!T31</f>
        <v>0</v>
      </c>
      <c r="U5" s="33">
        <f>'Pontistcil liquid'!U31</f>
        <v>0</v>
      </c>
    </row>
    <row r="6" spans="1:21" x14ac:dyDescent="0.25">
      <c r="A6" s="36">
        <v>4</v>
      </c>
      <c r="B6" s="33">
        <f>Andigestion!B31</f>
        <v>47</v>
      </c>
      <c r="C6" s="33">
        <f>Andigestion!C31</f>
        <v>235</v>
      </c>
      <c r="D6" s="33">
        <f>Andigestion!D31</f>
        <v>45.332016999999993</v>
      </c>
      <c r="E6" s="33">
        <f>Andigestion!E31</f>
        <v>109.248915</v>
      </c>
      <c r="F6" s="33">
        <f>Andigestion!F31</f>
        <v>6.943206599999999</v>
      </c>
      <c r="G6" s="33">
        <f>Andigestion!G31</f>
        <v>4.0890000000000003E-2</v>
      </c>
      <c r="H6" s="33">
        <f>Andigestion!H31</f>
        <v>2.82E-3</v>
      </c>
      <c r="I6" s="33">
        <f>Andigestion!I31</f>
        <v>2.35E-2</v>
      </c>
      <c r="J6" s="33">
        <f>Andigestion!J31</f>
        <v>2.82E-3</v>
      </c>
      <c r="K6" s="33">
        <f>Andigestion!K31</f>
        <v>2.3500000000000001E-3</v>
      </c>
      <c r="L6" s="33">
        <f>Andigestion!L31</f>
        <v>1.9269999999999999E-2</v>
      </c>
      <c r="M6" s="33">
        <f>Andigestion!M31</f>
        <v>0.28247</v>
      </c>
      <c r="N6" s="33">
        <f>Andigestion!N31</f>
        <v>0</v>
      </c>
      <c r="O6" s="33">
        <f>Andigestion!O31</f>
        <v>0</v>
      </c>
      <c r="P6" s="33">
        <f>Andigestion!P31</f>
        <v>0</v>
      </c>
      <c r="Q6" s="33">
        <f>Andigestion!Q31</f>
        <v>38.892499999999998</v>
      </c>
      <c r="R6" s="33">
        <f>Andigestion!R31</f>
        <v>0</v>
      </c>
      <c r="S6" s="33">
        <f>Andigestion!S31</f>
        <v>0</v>
      </c>
      <c r="T6" s="33">
        <f>Andigestion!T31</f>
        <v>0</v>
      </c>
      <c r="U6" s="33">
        <f>Andigestion!U31</f>
        <v>0</v>
      </c>
    </row>
    <row r="7" spans="1:21" x14ac:dyDescent="0.25">
      <c r="A7" s="36">
        <v>5</v>
      </c>
      <c r="B7" s="33">
        <f>Hirwaun!B31</f>
        <v>250</v>
      </c>
      <c r="C7" s="33">
        <f>Hirwaun!C31</f>
        <v>53.534999999999997</v>
      </c>
      <c r="D7" s="33">
        <f>Hirwaun!D31</f>
        <v>10.6105374</v>
      </c>
      <c r="E7" s="33">
        <f>Hirwaun!E31</f>
        <v>2.3103465000000001</v>
      </c>
      <c r="F7" s="33">
        <f>Hirwaun!F31</f>
        <v>6.4196931000000008</v>
      </c>
      <c r="G7" s="33">
        <f>Hirwaun!G31</f>
        <v>0.25335750000000007</v>
      </c>
      <c r="H7" s="33">
        <f>Hirwaun!H31</f>
        <v>1.38195</v>
      </c>
      <c r="I7" s="33">
        <f>Hirwaun!I31</f>
        <v>0.15251250000000002</v>
      </c>
      <c r="J7" s="33">
        <f>Hirwaun!J31</f>
        <v>5.4157500000000004E-3</v>
      </c>
      <c r="K7" s="33">
        <f>Hirwaun!K31</f>
        <v>4.9800000000000009E-3</v>
      </c>
      <c r="L7" s="33">
        <f>Hirwaun!L31</f>
        <v>8.9640000000000011E-2</v>
      </c>
      <c r="M7" s="33">
        <f>Hirwaun!M31</f>
        <v>9.3997500000000012E-2</v>
      </c>
      <c r="N7" s="33">
        <f>Hirwaun!N31</f>
        <v>13.695000000000002</v>
      </c>
      <c r="O7" s="33">
        <f>Hirwaun!O31</f>
        <v>2359.2750000000001</v>
      </c>
      <c r="P7" s="33">
        <f>Hirwaun!P31</f>
        <v>0</v>
      </c>
      <c r="Q7" s="33">
        <f>Hirwaun!Q31</f>
        <v>91.351875000000007</v>
      </c>
      <c r="R7" s="33">
        <f>Hirwaun!R31</f>
        <v>0</v>
      </c>
      <c r="S7" s="33">
        <f>Hirwaun!S31</f>
        <v>0.25273500000000004</v>
      </c>
      <c r="T7" s="33">
        <f>Hirwaun!T31</f>
        <v>0</v>
      </c>
      <c r="U7" s="33">
        <f>Hirwaun!U31</f>
        <v>0</v>
      </c>
    </row>
    <row r="8" spans="1:21" x14ac:dyDescent="0.25">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5">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724</v>
      </c>
      <c r="C13" s="81">
        <f t="shared" ref="C13:U13" si="0">SUM(C3:C12)</f>
        <v>692.88429999999994</v>
      </c>
      <c r="D13" s="81">
        <f t="shared" si="0"/>
        <v>181.83955665999997</v>
      </c>
      <c r="E13" s="81">
        <f t="shared" si="0"/>
        <v>138.37090674000001</v>
      </c>
      <c r="F13" s="81">
        <f t="shared" si="0"/>
        <v>91.08310874</v>
      </c>
      <c r="G13" s="81">
        <f t="shared" si="0"/>
        <v>1.2217289</v>
      </c>
      <c r="H13" s="81">
        <f t="shared" si="0"/>
        <v>6.1291640000000003</v>
      </c>
      <c r="I13" s="81">
        <f t="shared" si="0"/>
        <v>0.98145640000000012</v>
      </c>
      <c r="J13" s="81">
        <f t="shared" si="0"/>
        <v>3.819314E-2</v>
      </c>
      <c r="K13" s="81">
        <f t="shared" si="0"/>
        <v>2.1361800000000004E-2</v>
      </c>
      <c r="L13" s="81">
        <f t="shared" si="0"/>
        <v>1.0326441000000002</v>
      </c>
      <c r="M13" s="81">
        <f t="shared" si="0"/>
        <v>1.0059146000000001</v>
      </c>
      <c r="N13" s="81">
        <f t="shared" si="0"/>
        <v>2325.3056800000004</v>
      </c>
      <c r="O13" s="81">
        <f t="shared" si="0"/>
        <v>12228.6782</v>
      </c>
      <c r="P13" s="81">
        <f t="shared" si="0"/>
        <v>0</v>
      </c>
      <c r="Q13" s="81">
        <f t="shared" si="0"/>
        <v>438.22567500000002</v>
      </c>
      <c r="R13" s="81">
        <f t="shared" si="0"/>
        <v>0</v>
      </c>
      <c r="S13" s="81">
        <f t="shared" si="0"/>
        <v>1.4727320000000002</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'Court farm '!B29</f>
        <v>Application Rate</v>
      </c>
      <c r="D1" s="35" t="str">
        <f>'Court farm '!C29</f>
        <v>Nitrogen Addition</v>
      </c>
      <c r="E1" s="35" t="str">
        <f>'Court farm '!D29</f>
        <v>Phosphate Addition</v>
      </c>
      <c r="F1" s="35" t="str">
        <f>'Court farm '!E29</f>
        <v>Potash  Addition</v>
      </c>
      <c r="G1" s="35" t="str">
        <f>'Court farm '!F29</f>
        <v>Mg Oxide Addition</v>
      </c>
      <c r="H1" s="35" t="str">
        <f>'Court farm '!G29</f>
        <v>Copper Addition</v>
      </c>
      <c r="I1" s="35" t="str">
        <f>'Court farm '!H29</f>
        <v>Zinc Addition</v>
      </c>
      <c r="J1" s="35" t="str">
        <f>'Court farm '!I29</f>
        <v>Lead Addition</v>
      </c>
      <c r="K1" s="35" t="str">
        <f>'Court farm '!J29</f>
        <v>Cadmium Addition</v>
      </c>
      <c r="L1" s="35" t="str">
        <f>'Court farm '!K29</f>
        <v>Mercury Addition</v>
      </c>
      <c r="M1" s="35" t="str">
        <f>'Court farm '!L29</f>
        <v>Nickel Addition</v>
      </c>
      <c r="N1" s="35" t="str">
        <f>'Court farm '!M29</f>
        <v>Chromium Addition</v>
      </c>
      <c r="O1" s="35" t="str">
        <f>'Court farm '!N29</f>
        <v>Aluminium Addition</v>
      </c>
      <c r="P1" s="35" t="str">
        <f>'Court farm '!O29</f>
        <v>Iron Addition</v>
      </c>
      <c r="Q1" s="35" t="str">
        <f>'Court farm '!P29</f>
        <v xml:space="preserve">Sodium Addition                 </v>
      </c>
      <c r="R1" s="35" t="str">
        <f>'Court farm '!Q29</f>
        <v>SO3  Addition                             kg/ha</v>
      </c>
      <c r="S1" s="35" t="str">
        <f>'Court farm '!R29</f>
        <v xml:space="preserve">Selenium Addition </v>
      </c>
      <c r="T1" s="35" t="str">
        <f>'Court farm '!S29</f>
        <v xml:space="preserve">Arsenic  Addition  </v>
      </c>
      <c r="U1" s="35" t="str">
        <f>'Court farm '!T29</f>
        <v xml:space="preserve">Molybdenum Addition  </v>
      </c>
      <c r="V1" s="35" t="str">
        <f>'Court farm '!U29</f>
        <v xml:space="preserve">Fluoride Addition </v>
      </c>
    </row>
    <row r="2" spans="1:22" s="83" customFormat="1" ht="25" x14ac:dyDescent="0.35">
      <c r="A2" s="145"/>
      <c r="B2" s="32" t="s">
        <v>46</v>
      </c>
      <c r="C2" s="35" t="str">
        <f>'Court farm '!B30</f>
        <v>tonnes/ha</v>
      </c>
      <c r="D2" s="35" t="str">
        <f>'Court farm '!C30</f>
        <v>kg/ha</v>
      </c>
      <c r="E2" s="35" t="str">
        <f>'Court farm '!D30</f>
        <v>P2O5 
kg/ha</v>
      </c>
      <c r="F2" s="35" t="str">
        <f>'Court farm '!E30</f>
        <v>K2O 
kg/ha</v>
      </c>
      <c r="G2" s="35" t="str">
        <f>'Court farm '!F30</f>
        <v>MgO 
kg/ha</v>
      </c>
      <c r="H2" s="35" t="str">
        <f>'Court farm '!G30</f>
        <v>kg/ha</v>
      </c>
      <c r="I2" s="35" t="str">
        <f>'Court farm '!H30</f>
        <v>kg/ha</v>
      </c>
      <c r="J2" s="35" t="str">
        <f>'Court farm '!I30</f>
        <v>kg/ha</v>
      </c>
      <c r="K2" s="35" t="str">
        <f>'Court farm '!J30</f>
        <v>kg/ha</v>
      </c>
      <c r="L2" s="35" t="str">
        <f>'Court farm '!K30</f>
        <v>kg/ha</v>
      </c>
      <c r="M2" s="35" t="str">
        <f>'Court farm '!L30</f>
        <v>kg/ha</v>
      </c>
      <c r="N2" s="35" t="str">
        <f>'Court farm '!M30</f>
        <v>kg/ha</v>
      </c>
      <c r="O2" s="35" t="str">
        <f>'Court farm '!N30</f>
        <v>kg/ha</v>
      </c>
      <c r="P2" s="35" t="str">
        <f>'Court farm '!O30</f>
        <v>kg/ha</v>
      </c>
      <c r="Q2" s="35" t="str">
        <f>'Court farm '!P30</f>
        <v>kg/ha</v>
      </c>
      <c r="R2" s="35" t="str">
        <f>'Court farm '!Q30</f>
        <v>kg/ha</v>
      </c>
      <c r="S2" s="35" t="str">
        <f>'Court farm '!R30</f>
        <v>kg/ha</v>
      </c>
      <c r="T2" s="35" t="str">
        <f>'Court farm '!S30</f>
        <v>kg/ha</v>
      </c>
      <c r="U2" s="35" t="str">
        <f>'Court farm '!T30</f>
        <v>kg/ha</v>
      </c>
      <c r="V2" s="35" t="str">
        <f>'Court farm '!U30</f>
        <v>kg/ha</v>
      </c>
    </row>
    <row r="3" spans="1:22" x14ac:dyDescent="0.25">
      <c r="A3" s="36">
        <v>1</v>
      </c>
      <c r="B3" s="91"/>
      <c r="C3" s="33">
        <f>'Court farm '!B31</f>
        <v>92</v>
      </c>
      <c r="D3" s="33">
        <f>'Court farm '!C31</f>
        <v>231.7158</v>
      </c>
      <c r="E3" s="33">
        <f>'Court farm '!D31</f>
        <v>64.913560559999993</v>
      </c>
      <c r="F3" s="33">
        <f>'Court farm '!E31</f>
        <v>14.148950940000001</v>
      </c>
      <c r="G3" s="33">
        <f>'Court farm '!F31</f>
        <v>49.366751039999997</v>
      </c>
      <c r="H3" s="33">
        <f>'Court farm '!G31</f>
        <v>0.34097040000000001</v>
      </c>
      <c r="I3" s="33">
        <f>'Court farm '!H31</f>
        <v>2.5692840000000001</v>
      </c>
      <c r="J3" s="33">
        <f>'Court farm '!I31</f>
        <v>0.59309640000000008</v>
      </c>
      <c r="K3" s="33">
        <f>'Court farm '!J31</f>
        <v>6.4832400000000004E-3</v>
      </c>
      <c r="L3" s="33">
        <f>'Court farm '!K31</f>
        <v>4.8024000000000001E-3</v>
      </c>
      <c r="M3" s="33">
        <f>'Court farm '!L31</f>
        <v>0.63151560000000007</v>
      </c>
      <c r="N3" s="33">
        <f>'Court farm '!M31</f>
        <v>0.54507240000000001</v>
      </c>
      <c r="O3" s="33">
        <f>'Court farm '!N31</f>
        <v>81.400680000000008</v>
      </c>
      <c r="P3" s="33">
        <f>'Court farm '!O31</f>
        <v>9724.86</v>
      </c>
      <c r="Q3" s="33">
        <f>'Court farm '!P31</f>
        <v>0</v>
      </c>
      <c r="R3" s="33">
        <f>'Court farm '!Q31</f>
        <v>78.639300000000006</v>
      </c>
      <c r="S3" s="33">
        <f>'Court farm '!R31</f>
        <v>0</v>
      </c>
      <c r="T3" s="33">
        <f>'Court farm '!S31</f>
        <v>0.40820400000000007</v>
      </c>
      <c r="U3" s="33">
        <f>'Court farm '!T31</f>
        <v>0</v>
      </c>
      <c r="V3" s="33">
        <f>'Court farm '!U31</f>
        <v>0</v>
      </c>
    </row>
    <row r="4" spans="1:22" x14ac:dyDescent="0.25">
      <c r="A4" s="36">
        <v>2</v>
      </c>
      <c r="B4" s="91"/>
      <c r="C4" s="33">
        <f>'Pontsticil cake'!B31</f>
        <v>85</v>
      </c>
      <c r="D4" s="33">
        <f>'Pontsticil cake'!C31</f>
        <v>145.4605</v>
      </c>
      <c r="E4" s="33">
        <f>'Pontsticil cake'!D31</f>
        <v>50.751835700000008</v>
      </c>
      <c r="F4" s="33">
        <f>'Pontsticil cake'!E31</f>
        <v>7.5257792999999999</v>
      </c>
      <c r="G4" s="33">
        <f>'Pontsticil cake'!F31</f>
        <v>24.338611</v>
      </c>
      <c r="H4" s="33">
        <f>'Pontsticil cake'!G31</f>
        <v>0.50444100000000003</v>
      </c>
      <c r="I4" s="33">
        <f>'Pontsticil cake'!H31</f>
        <v>1.8416100000000002</v>
      </c>
      <c r="J4" s="33">
        <f>'Pontsticil cake'!I31</f>
        <v>0.1801575</v>
      </c>
      <c r="K4" s="33">
        <f>'Pontsticil cake'!J31</f>
        <v>1.961715E-2</v>
      </c>
      <c r="L4" s="33">
        <f>'Pontsticil cake'!K31</f>
        <v>4.2704000000000006E-3</v>
      </c>
      <c r="M4" s="33">
        <f>'Pontsticil cake'!L31</f>
        <v>0.27090350000000002</v>
      </c>
      <c r="N4" s="33">
        <f>'Pontsticil cake'!M31</f>
        <v>6.7525699999999994E-2</v>
      </c>
      <c r="O4" s="33">
        <f>'Pontsticil cake'!N31</f>
        <v>1841.6100000000001</v>
      </c>
      <c r="P4" s="33">
        <f>'Pontsticil cake'!O31</f>
        <v>127.57820000000001</v>
      </c>
      <c r="Q4" s="33">
        <f>'Pontsticil cake'!P31</f>
        <v>0</v>
      </c>
      <c r="R4" s="33">
        <f>'Pontsticil cake'!Q31</f>
        <v>181.49200000000002</v>
      </c>
      <c r="S4" s="33">
        <f>'Pontsticil cake'!R31</f>
        <v>0</v>
      </c>
      <c r="T4" s="33">
        <f>'Pontsticil cake'!S31</f>
        <v>0.68593300000000001</v>
      </c>
      <c r="U4" s="33">
        <f>'Pontsticil cake'!T31</f>
        <v>0</v>
      </c>
      <c r="V4" s="33">
        <f>'Pontsticil cake'!U31</f>
        <v>0</v>
      </c>
    </row>
    <row r="5" spans="1:22" x14ac:dyDescent="0.25">
      <c r="A5" s="36">
        <v>3</v>
      </c>
      <c r="B5" s="91"/>
      <c r="C5" s="33">
        <f>'Pontistcil liquid'!B31</f>
        <v>250</v>
      </c>
      <c r="D5" s="33">
        <f>'Pontistcil liquid'!C31</f>
        <v>27.173000000000002</v>
      </c>
      <c r="E5" s="33">
        <f>'Pontistcil liquid'!D31</f>
        <v>10.231605999999998</v>
      </c>
      <c r="F5" s="33">
        <f>'Pontistcil liquid'!E31</f>
        <v>5.1369149999999992</v>
      </c>
      <c r="G5" s="33">
        <f>'Pontistcil liquid'!F31</f>
        <v>4.0148469999999987</v>
      </c>
      <c r="H5" s="33">
        <f>'Pontistcil liquid'!G31</f>
        <v>8.2070000000000004E-2</v>
      </c>
      <c r="I5" s="33">
        <f>'Pontistcil liquid'!H31</f>
        <v>0.33349999999999996</v>
      </c>
      <c r="J5" s="33">
        <f>'Pontistcil liquid'!I31</f>
        <v>3.2190000000000003E-2</v>
      </c>
      <c r="K5" s="33">
        <f>'Pontistcil liquid'!J31</f>
        <v>3.8569999999999998E-3</v>
      </c>
      <c r="L5" s="33">
        <f>'Pontistcil liquid'!K31</f>
        <v>4.9589999999999999E-3</v>
      </c>
      <c r="M5" s="33">
        <f>'Pontistcil liquid'!L31</f>
        <v>2.1314999999999997E-2</v>
      </c>
      <c r="N5" s="33">
        <f>'Pontistcil liquid'!M31</f>
        <v>1.6848999999999996E-2</v>
      </c>
      <c r="O5" s="33">
        <f>'Pontistcil liquid'!N31</f>
        <v>388.59999999999997</v>
      </c>
      <c r="P5" s="33">
        <f>'Pontistcil liquid'!O31</f>
        <v>16.965</v>
      </c>
      <c r="Q5" s="33">
        <f>'Pontistcil liquid'!P31</f>
        <v>0</v>
      </c>
      <c r="R5" s="33">
        <f>'Pontistcil liquid'!Q31</f>
        <v>47.85</v>
      </c>
      <c r="S5" s="33">
        <f>'Pontistcil liquid'!R31</f>
        <v>0</v>
      </c>
      <c r="T5" s="33">
        <f>'Pontistcil liquid'!S31</f>
        <v>0.12586</v>
      </c>
      <c r="U5" s="33">
        <f>'Pontistcil liquid'!T31</f>
        <v>0</v>
      </c>
      <c r="V5" s="33">
        <f>'Pontistcil liquid'!U31</f>
        <v>0</v>
      </c>
    </row>
    <row r="6" spans="1:22" x14ac:dyDescent="0.25">
      <c r="A6" s="36">
        <v>4</v>
      </c>
      <c r="B6" s="91"/>
      <c r="C6" s="33">
        <f>Andigestion!B31</f>
        <v>47</v>
      </c>
      <c r="D6" s="33">
        <f>Andigestion!C31</f>
        <v>235</v>
      </c>
      <c r="E6" s="33">
        <f>Andigestion!D31</f>
        <v>45.332016999999993</v>
      </c>
      <c r="F6" s="33">
        <f>Andigestion!E31</f>
        <v>109.248915</v>
      </c>
      <c r="G6" s="33">
        <f>Andigestion!F31</f>
        <v>6.943206599999999</v>
      </c>
      <c r="H6" s="33">
        <f>Andigestion!G31</f>
        <v>4.0890000000000003E-2</v>
      </c>
      <c r="I6" s="33">
        <f>Andigestion!H31</f>
        <v>2.82E-3</v>
      </c>
      <c r="J6" s="33">
        <f>Andigestion!I31</f>
        <v>2.35E-2</v>
      </c>
      <c r="K6" s="33">
        <f>Andigestion!J31</f>
        <v>2.82E-3</v>
      </c>
      <c r="L6" s="33">
        <f>Andigestion!K31</f>
        <v>2.3500000000000001E-3</v>
      </c>
      <c r="M6" s="33">
        <f>Andigestion!L31</f>
        <v>1.9269999999999999E-2</v>
      </c>
      <c r="N6" s="33">
        <f>Andigestion!M31</f>
        <v>0.28247</v>
      </c>
      <c r="O6" s="33">
        <f>Andigestion!N31</f>
        <v>0</v>
      </c>
      <c r="P6" s="33">
        <f>Andigestion!O31</f>
        <v>0</v>
      </c>
      <c r="Q6" s="33">
        <f>Andigestion!P31</f>
        <v>0</v>
      </c>
      <c r="R6" s="33">
        <f>Andigestion!Q31</f>
        <v>38.892499999999998</v>
      </c>
      <c r="S6" s="33">
        <f>Andigestion!R31</f>
        <v>0</v>
      </c>
      <c r="T6" s="33">
        <f>Andigestion!S31</f>
        <v>0</v>
      </c>
      <c r="U6" s="33">
        <f>Andigestion!T31</f>
        <v>0</v>
      </c>
      <c r="V6" s="33">
        <f>Andigestion!U31</f>
        <v>0</v>
      </c>
    </row>
    <row r="7" spans="1:22" x14ac:dyDescent="0.25">
      <c r="A7" s="36">
        <v>5</v>
      </c>
      <c r="B7" s="91"/>
      <c r="C7" s="33">
        <f>Hirwaun!B31</f>
        <v>250</v>
      </c>
      <c r="D7" s="33">
        <f>Hirwaun!C31</f>
        <v>53.534999999999997</v>
      </c>
      <c r="E7" s="33">
        <f>Hirwaun!D31</f>
        <v>10.6105374</v>
      </c>
      <c r="F7" s="33">
        <f>Hirwaun!E31</f>
        <v>2.3103465000000001</v>
      </c>
      <c r="G7" s="33">
        <f>Hirwaun!F31</f>
        <v>6.4196931000000008</v>
      </c>
      <c r="H7" s="33">
        <f>Hirwaun!G31</f>
        <v>0.25335750000000007</v>
      </c>
      <c r="I7" s="33">
        <f>Hirwaun!H31</f>
        <v>1.38195</v>
      </c>
      <c r="J7" s="33">
        <f>Hirwaun!I31</f>
        <v>0.15251250000000002</v>
      </c>
      <c r="K7" s="33">
        <f>Hirwaun!J31</f>
        <v>5.4157500000000004E-3</v>
      </c>
      <c r="L7" s="33">
        <f>Hirwaun!K31</f>
        <v>4.9800000000000009E-3</v>
      </c>
      <c r="M7" s="33">
        <f>Hirwaun!L31</f>
        <v>8.9640000000000011E-2</v>
      </c>
      <c r="N7" s="33">
        <f>Hirwaun!M31</f>
        <v>9.3997500000000012E-2</v>
      </c>
      <c r="O7" s="33">
        <f>Hirwaun!N31</f>
        <v>13.695000000000002</v>
      </c>
      <c r="P7" s="33">
        <f>Hirwaun!O31</f>
        <v>2359.2750000000001</v>
      </c>
      <c r="Q7" s="33">
        <f>Hirwaun!P31</f>
        <v>0</v>
      </c>
      <c r="R7" s="33">
        <f>Hirwaun!Q31</f>
        <v>91.351875000000007</v>
      </c>
      <c r="S7" s="33">
        <f>Hirwaun!R31</f>
        <v>0</v>
      </c>
      <c r="T7" s="33">
        <f>Hirwaun!S31</f>
        <v>0.25273500000000004</v>
      </c>
      <c r="U7" s="33">
        <f>Hirwaun!T31</f>
        <v>0</v>
      </c>
      <c r="V7" s="33">
        <f>Hirwaun!U31</f>
        <v>0</v>
      </c>
    </row>
    <row r="8" spans="1:22" x14ac:dyDescent="0.25">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5">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'Court farm '!B43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'Court farm '!B44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92</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85</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250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47</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250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2" ma:contentTypeDescription="Permitting &amp; Compliance Word Document" ma:contentTypeScope="" ma:versionID="4ee76fff9175bfda7ea6d8982dc59534">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80ada285a4ebd4549c0eb9b1f7bfe2a6"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REGU-415-1629615</_dlc_DocId>
    <_dlc_DocIdUrl xmlns="9be56660-2c31-41ef-bc00-23e72f632f2a">
      <Url>https://cyfoethnaturiolcymru.sharepoint.com/teams/Regulatory/Permitting/_layouts/15/DocIdRedir.aspx?ID=REGU-415-1629615</Url>
      <Description>REGU-415-1629615</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2022-03-31T23:00:00+00:00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AC766F1-FA4F-4FDD-A3FA-E9C8C2F2BE02}"/>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customXml/itemProps4.xml><?xml version="1.0" encoding="utf-8"?>
<ds:datastoreItem xmlns:ds="http://schemas.openxmlformats.org/officeDocument/2006/customXml" ds:itemID="{D280F467-79AE-4E90-A71D-4E4A7AFAA8EE}"/>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Court farm </vt:lpstr>
      <vt:lpstr>Pontsticil cake</vt:lpstr>
      <vt:lpstr>Pontistcil liquid</vt:lpstr>
      <vt:lpstr>Andigestion</vt:lpstr>
      <vt:lpstr>Hirwaun</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Ethan Banfield</dc:creator>
  <cp:keywords>NRW Nutrient Calculator</cp:keywords>
  <cp:lastModifiedBy>Banfield, Ethan</cp:lastModifiedBy>
  <dcterms:created xsi:type="dcterms:W3CDTF">2016-09-26T10:07:59Z</dcterms:created>
  <dcterms:modified xsi:type="dcterms:W3CDTF">2022-03-31T13:25:19Z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ff81863a-81d9-4c28-a5f1-72bc49730c7d</vt:lpwstr>
  </property>
</Properties>
</file>